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680" windowHeight="12600"/>
  </bookViews>
  <sheets>
    <sheet name="зп" sheetId="2" r:id="rId1"/>
  </sheets>
  <definedNames>
    <definedName name="_xlnm.Print_Titles" localSheetId="0">зп!$3:$3</definedName>
    <definedName name="_xlnm.Print_Area" localSheetId="0">зп!$B$2:$O$25</definedName>
  </definedName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/>
  <c r="J19" i="2"/>
  <c r="I19" i="2"/>
  <c r="H19" i="2"/>
  <c r="G19" i="2"/>
  <c r="F18" i="2"/>
  <c r="E18" i="2"/>
  <c r="F17" i="2"/>
  <c r="E17" i="2"/>
  <c r="D17" i="2" s="1"/>
  <c r="F16" i="2"/>
  <c r="E16" i="2"/>
  <c r="D15" i="2"/>
  <c r="F14" i="2"/>
  <c r="E14" i="2"/>
  <c r="O11" i="2"/>
  <c r="N11" i="2"/>
  <c r="M11" i="2"/>
  <c r="L11" i="2"/>
  <c r="K11" i="2"/>
  <c r="J11" i="2"/>
  <c r="I11" i="2"/>
  <c r="H11" i="2"/>
  <c r="G11" i="2"/>
  <c r="F10" i="2"/>
  <c r="E10" i="2"/>
  <c r="F9" i="2"/>
  <c r="E9" i="2"/>
  <c r="F8" i="2"/>
  <c r="E8" i="2"/>
  <c r="D7" i="2"/>
  <c r="F6" i="2"/>
  <c r="E6" i="2"/>
  <c r="F19" i="2" l="1"/>
  <c r="E11" i="2"/>
  <c r="D16" i="2"/>
  <c r="F11" i="2"/>
  <c r="D9" i="2"/>
  <c r="D8" i="2"/>
  <c r="D18" i="2"/>
  <c r="E19" i="2"/>
  <c r="D10" i="2"/>
  <c r="D11" i="2"/>
  <c r="D6" i="2"/>
  <c r="D14" i="2"/>
  <c r="D19" i="2" l="1"/>
</calcChain>
</file>

<file path=xl/sharedStrings.xml><?xml version="1.0" encoding="utf-8"?>
<sst xmlns="http://schemas.openxmlformats.org/spreadsheetml/2006/main" count="31" uniqueCount="23">
  <si>
    <t xml:space="preserve"> </t>
  </si>
  <si>
    <t>Специфика</t>
  </si>
  <si>
    <t>Итого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</si>
  <si>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</si>
  <si>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</si>
  <si>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</si>
  <si>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</si>
  <si>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</si>
  <si>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</si>
  <si>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</si>
  <si>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</si>
  <si>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</si>
  <si>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</si>
  <si>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</si>
  <si>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 увеличение оплаты труда пед.работникам на 25%</t>
  </si>
  <si>
    <t>159/111</t>
  </si>
  <si>
    <t>159/113</t>
  </si>
  <si>
    <t>159/121</t>
  </si>
  <si>
    <t>159/122</t>
  </si>
  <si>
    <t>159/124</t>
  </si>
  <si>
    <t>Итого:</t>
  </si>
  <si>
    <t>КГУ «Агротехнический колледж, село Астраханка, Астраханский район» управления образования Акмолинской области</t>
  </si>
  <si>
    <t xml:space="preserve">Уточненный план финансирования по платежам на увеличение оплаты труда педагогов государственных организаций технического и профессионального, послесреднего образования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</si>
</sst>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KZ 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8">
    <xf numFmtId="0" fontId="0" fillId="0" borderId="0"/>
    <xf numFmtId="0" fontId="1" fillId="0" borderId="0"/>
    <xf numFmtId="0" fontId="6" fillId="0" borderId="7">
      <alignment horizontal="left" vertical="top" wrapText="1"/>
    </xf>
    <xf numFmtId="0" fontId="7" fillId="0" borderId="0"/>
    <xf numFmtId="0" fontId="1" fillId="0" borderId="0"/>
    <xf numFmtId="0" fontId="8" fillId="0" borderId="0"/>
    <xf numFmtId="0" fontId="9" fillId="0" borderId="0"/>
    <xf numFmtId="0" fontId="10" fillId="0" borderId="0"/>
  </cellStyleXfs>
  <cellXfs count="34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3" fontId="4" fillId="3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/>
    <xf numFmtId="164" fontId="4" fillId="4" borderId="1" xfId="0" applyNumberFormat="1" applyFont="1" applyFill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165" fontId="4" fillId="0" borderId="1" xfId="0" applyNumberFormat="1" applyFont="1" applyFill="1" applyBorder="1"/>
    <xf numFmtId="3" fontId="5" fillId="5" borderId="1" xfId="1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/>
    </xf>
    <xf numFmtId="164" fontId="2" fillId="2" borderId="1" xfId="0" applyNumberFormat="1" applyFont="1" applyFill="1" applyBorder="1"/>
    <xf numFmtId="165" fontId="2" fillId="0" borderId="1" xfId="0" applyNumberFormat="1" applyFont="1" applyFill="1" applyBorder="1"/>
    <xf numFmtId="3" fontId="2" fillId="5" borderId="1" xfId="1" applyNumberFormat="1" applyFont="1" applyFill="1" applyBorder="1" applyAlignment="1">
      <alignment horizontal="left" vertical="top" wrapText="1"/>
    </xf>
    <xf numFmtId="0" fontId="2" fillId="4" borderId="0" xfId="0" applyFont="1" applyFill="1" applyBorder="1"/>
    <xf numFmtId="0" fontId="4" fillId="4" borderId="1" xfId="0" applyFont="1" applyFill="1" applyBorder="1" applyAlignment="1">
      <alignment vertical="top"/>
    </xf>
    <xf numFmtId="165" fontId="4" fillId="4" borderId="1" xfId="0" applyNumberFormat="1" applyFont="1" applyFill="1" applyBorder="1"/>
    <xf numFmtId="0" fontId="2" fillId="4" borderId="1" xfId="0" applyFont="1" applyFill="1" applyBorder="1"/>
    <xf numFmtId="0" fontId="2" fillId="0" borderId="1" xfId="1" applyFont="1" applyFill="1" applyBorder="1" applyAlignment="1">
      <alignment vertical="top" wrapText="1"/>
    </xf>
    <xf numFmtId="3" fontId="4" fillId="6" borderId="1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/>
    <xf numFmtId="164" fontId="4" fillId="6" borderId="1" xfId="0" applyNumberFormat="1" applyFont="1" applyFill="1" applyBorder="1"/>
    <xf numFmtId="0" fontId="2" fillId="0" borderId="5" xfId="0" applyFont="1" applyBorder="1"/>
    <xf numFmtId="0" fontId="2" fillId="0" borderId="6" xfId="0" applyFont="1" applyFill="1" applyBorder="1"/>
    <xf numFmtId="0" fontId="2" fillId="0" borderId="1" xfId="0" applyFont="1" applyFill="1" applyBorder="1"/>
    <xf numFmtId="0" fontId="3" fillId="0" borderId="0" xfId="0" applyFont="1" applyBorder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</cellXfs>
  <cellStyles count="8">
    <cellStyle name="Name4" xfId="2"/>
    <cellStyle name="Обычный" xfId="0" builtinId="0"/>
    <cellStyle name="Обычный 2" xfId="1"/>
    <cellStyle name="Обычный 3" xfId="3"/>
    <cellStyle name="Обычный 3 5" xfId="4"/>
    <cellStyle name="Обычный 4" xfId="5"/>
    <cellStyle name="Обычный 5" xfId="6"/>
    <cellStyle name="Обычный 9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25"/>
  <sheetViews>
    <sheetView tabSelected="1" view="pageBreakPreview" topLeftCell="B1" zoomScale="60" zoomScaleNormal="100" workbookViewId="0">
      <pane ySplit="3" topLeftCell="A4" activePane="bottomLeft" state="frozen"/>
      <selection activeCell="B1" sqref="B1"/>
      <selection pane="bottomLeft" activeCell="I14" sqref="I14:I18"/>
    </sheetView>
  </sheetViews>
  <sheetFormatPr defaultColWidth="0" defaultRowHeight="12.75"/>
  <cols>
    <col min="1" max="1" width="0.140625" style="3" hidden="1" customWidth="1"/>
    <col min="2" max="2" width="39.85546875" style="3" customWidth="1"/>
    <col min="3" max="3" width="11.42578125" style="3" customWidth="1"/>
    <col min="4" max="4" width="14.5703125" style="3" customWidth="1"/>
    <col min="5" max="5" width="13.28515625" style="3" customWidth="1"/>
    <col min="6" max="6" width="10.42578125" style="3" customWidth="1"/>
    <col min="7" max="7" width="10" style="3" customWidth="1"/>
    <col min="8" max="8" width="10.140625" style="3" customWidth="1"/>
    <col min="9" max="9" width="10" style="3" customWidth="1"/>
    <col min="10" max="10" width="11" style="3" customWidth="1"/>
    <col min="11" max="11" width="10" style="3" customWidth="1"/>
    <col min="12" max="13" width="10.7109375" style="3" customWidth="1"/>
    <col min="14" max="14" width="10.5703125" style="3" customWidth="1"/>
    <col min="15" max="15" width="12.85546875" style="29" customWidth="1"/>
    <col min="16" max="19" width="9.140625" style="2" customWidth="1"/>
    <col min="20" max="20" width="13.85546875" style="2" customWidth="1"/>
    <col min="21" max="51" width="9.140625" style="2" customWidth="1"/>
    <col min="52" max="52" width="9.140625" style="30" customWidth="1"/>
    <col min="53" max="73" width="9.140625" style="31" customWidth="1"/>
    <col min="74" max="252" width="9.140625" style="3" customWidth="1"/>
    <col min="253" max="16384" width="0" style="3" hidden="1"/>
  </cols>
  <sheetData>
    <row r="1" spans="1:253" ht="38.25" customHeight="1">
      <c r="A1" s="1"/>
      <c r="B1" s="32" t="s">
        <v>22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3.5" customHeight="1">
      <c r="A2" s="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9.5" customHeight="1">
      <c r="A3" s="4"/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  <c r="AZ3" s="7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</row>
    <row r="4" spans="1:253" ht="15" customHeight="1">
      <c r="A4" s="1"/>
      <c r="B4" s="10">
        <v>261024011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49.5" customHeight="1">
      <c r="A5" s="1"/>
      <c r="B5" s="25" t="s">
        <v>21</v>
      </c>
      <c r="C5" s="13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25.5">
      <c r="A6" s="1"/>
      <c r="B6" s="16" t="s">
        <v>14</v>
      </c>
      <c r="C6" s="17" t="s">
        <v>15</v>
      </c>
      <c r="D6" s="18">
        <f t="shared" ref="D6:D10" si="0">SUM(E6:O6)</f>
        <v>15003</v>
      </c>
      <c r="E6" s="19">
        <f>1651*2</f>
        <v>3302</v>
      </c>
      <c r="F6" s="19">
        <f>1651</f>
        <v>1651</v>
      </c>
      <c r="G6" s="19">
        <v>1070</v>
      </c>
      <c r="H6" s="19">
        <v>1110</v>
      </c>
      <c r="I6" s="19">
        <v>1070</v>
      </c>
      <c r="J6" s="19">
        <v>2190</v>
      </c>
      <c r="K6" s="19">
        <v>250</v>
      </c>
      <c r="L6" s="19">
        <v>1070</v>
      </c>
      <c r="M6" s="19">
        <v>3290</v>
      </c>
      <c r="N6" s="19"/>
      <c r="O6" s="19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>
      <c r="A7" s="1"/>
      <c r="B7" s="16"/>
      <c r="C7" s="17" t="s">
        <v>16</v>
      </c>
      <c r="D7" s="18">
        <f t="shared" si="0"/>
        <v>1110</v>
      </c>
      <c r="E7" s="19"/>
      <c r="F7" s="19"/>
      <c r="G7" s="19"/>
      <c r="H7" s="19"/>
      <c r="I7" s="19"/>
      <c r="J7" s="19">
        <v>1110</v>
      </c>
      <c r="K7" s="19"/>
      <c r="L7" s="19"/>
      <c r="M7" s="19"/>
      <c r="N7" s="19"/>
      <c r="O7" s="19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>
      <c r="A8" s="1"/>
      <c r="B8" s="20"/>
      <c r="C8" s="17" t="s">
        <v>17</v>
      </c>
      <c r="D8" s="18">
        <f t="shared" si="0"/>
        <v>810.59999999999991</v>
      </c>
      <c r="E8" s="19">
        <f>89.2*2</f>
        <v>178.4</v>
      </c>
      <c r="F8" s="19">
        <f>89.2</f>
        <v>89.2</v>
      </c>
      <c r="G8" s="19">
        <v>57.8</v>
      </c>
      <c r="H8" s="19">
        <v>60</v>
      </c>
      <c r="I8" s="19">
        <v>57.8</v>
      </c>
      <c r="J8" s="19">
        <v>118.3</v>
      </c>
      <c r="K8" s="19">
        <v>13.5</v>
      </c>
      <c r="L8" s="19">
        <v>57.8</v>
      </c>
      <c r="M8" s="19">
        <v>177.8</v>
      </c>
      <c r="N8" s="19"/>
      <c r="O8" s="19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>
      <c r="A9" s="1"/>
      <c r="B9" s="20"/>
      <c r="C9" s="17" t="s">
        <v>18</v>
      </c>
      <c r="D9" s="18">
        <f t="shared" si="0"/>
        <v>472.69999999999993</v>
      </c>
      <c r="E9" s="19">
        <f>52*2</f>
        <v>104</v>
      </c>
      <c r="F9" s="19">
        <f>52</f>
        <v>52</v>
      </c>
      <c r="G9" s="19">
        <v>33.700000000000003</v>
      </c>
      <c r="H9" s="19">
        <v>35</v>
      </c>
      <c r="I9" s="19">
        <v>33.700000000000003</v>
      </c>
      <c r="J9" s="19">
        <v>69</v>
      </c>
      <c r="K9" s="19">
        <v>7.9</v>
      </c>
      <c r="L9" s="19">
        <v>33.700000000000003</v>
      </c>
      <c r="M9" s="19">
        <v>103.7</v>
      </c>
      <c r="N9" s="19"/>
      <c r="O9" s="19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>
      <c r="A10" s="1"/>
      <c r="B10" s="20"/>
      <c r="C10" s="17" t="s">
        <v>19</v>
      </c>
      <c r="D10" s="18">
        <f t="shared" si="0"/>
        <v>300.2</v>
      </c>
      <c r="E10" s="19">
        <f>33*2</f>
        <v>66</v>
      </c>
      <c r="F10" s="19">
        <f>33</f>
        <v>33</v>
      </c>
      <c r="G10" s="19">
        <v>21.4</v>
      </c>
      <c r="H10" s="19">
        <v>22.2</v>
      </c>
      <c r="I10" s="19">
        <v>21.4</v>
      </c>
      <c r="J10" s="19">
        <v>44</v>
      </c>
      <c r="K10" s="19">
        <v>5</v>
      </c>
      <c r="L10" s="19">
        <v>21.4</v>
      </c>
      <c r="M10" s="19">
        <v>65.8</v>
      </c>
      <c r="N10" s="19"/>
      <c r="O10" s="19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s="24" customFormat="1" ht="15" customHeight="1">
      <c r="A11" s="21"/>
      <c r="B11" s="22" t="s">
        <v>20</v>
      </c>
      <c r="C11" s="11"/>
      <c r="D11" s="12">
        <f>SUM(E11:O11)</f>
        <v>17696.5</v>
      </c>
      <c r="E11" s="23">
        <f>SUM(E6:E10)</f>
        <v>3650.4</v>
      </c>
      <c r="F11" s="23">
        <f t="shared" ref="F11:O11" si="1">SUM(F6:F10)</f>
        <v>1825.2</v>
      </c>
      <c r="G11" s="23">
        <f t="shared" si="1"/>
        <v>1182.9000000000001</v>
      </c>
      <c r="H11" s="23">
        <f t="shared" si="1"/>
        <v>1227.2</v>
      </c>
      <c r="I11" s="23">
        <f t="shared" si="1"/>
        <v>1182.9000000000001</v>
      </c>
      <c r="J11" s="23">
        <f t="shared" si="1"/>
        <v>3531.3</v>
      </c>
      <c r="K11" s="23">
        <f t="shared" si="1"/>
        <v>276.39999999999998</v>
      </c>
      <c r="L11" s="23">
        <f t="shared" si="1"/>
        <v>1182.9000000000001</v>
      </c>
      <c r="M11" s="23">
        <f t="shared" si="1"/>
        <v>3637.3</v>
      </c>
      <c r="N11" s="23">
        <f t="shared" si="1"/>
        <v>0</v>
      </c>
      <c r="O11" s="23">
        <f t="shared" si="1"/>
        <v>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</row>
    <row r="12" spans="1:253" ht="15" customHeight="1">
      <c r="A12" s="1"/>
      <c r="B12" s="26">
        <v>261052011</v>
      </c>
      <c r="C12" s="27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49.5" customHeight="1">
      <c r="A13" s="1"/>
      <c r="B13" s="25" t="s">
        <v>21</v>
      </c>
      <c r="C13" s="13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25.5">
      <c r="A14" s="1"/>
      <c r="B14" s="16" t="s">
        <v>14</v>
      </c>
      <c r="C14" s="17" t="s">
        <v>15</v>
      </c>
      <c r="D14" s="18">
        <f t="shared" ref="D14:D18" si="2">SUM(E14:O14)</f>
        <v>9296.7999999999993</v>
      </c>
      <c r="E14" s="19">
        <f>665.6*2</f>
        <v>1331.2</v>
      </c>
      <c r="F14" s="19">
        <f>665.6</f>
        <v>665.6</v>
      </c>
      <c r="G14" s="19">
        <v>780</v>
      </c>
      <c r="H14" s="19">
        <v>790</v>
      </c>
      <c r="I14" s="19">
        <v>780</v>
      </c>
      <c r="J14" s="19">
        <v>1610</v>
      </c>
      <c r="K14" s="19">
        <v>200</v>
      </c>
      <c r="L14" s="19">
        <v>3140</v>
      </c>
      <c r="M14" s="19"/>
      <c r="N14" s="19"/>
      <c r="O14" s="19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>
      <c r="A15" s="1"/>
      <c r="B15" s="16"/>
      <c r="C15" s="17" t="s">
        <v>16</v>
      </c>
      <c r="D15" s="18">
        <f t="shared" si="2"/>
        <v>790</v>
      </c>
      <c r="E15" s="19"/>
      <c r="F15" s="19"/>
      <c r="G15" s="19"/>
      <c r="H15" s="19"/>
      <c r="I15" s="19"/>
      <c r="J15" s="19">
        <v>790</v>
      </c>
      <c r="K15" s="19"/>
      <c r="L15" s="19"/>
      <c r="M15" s="19"/>
      <c r="N15" s="19"/>
      <c r="O15" s="19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>
      <c r="A16" s="1"/>
      <c r="B16" s="20"/>
      <c r="C16" s="17" t="s">
        <v>17</v>
      </c>
      <c r="D16" s="18">
        <f t="shared" si="2"/>
        <v>502.9</v>
      </c>
      <c r="E16" s="19">
        <f>35.9*2</f>
        <v>71.8</v>
      </c>
      <c r="F16" s="19">
        <f>35.9</f>
        <v>35.9</v>
      </c>
      <c r="G16" s="19">
        <v>42.1</v>
      </c>
      <c r="H16" s="19">
        <v>43</v>
      </c>
      <c r="I16" s="19">
        <v>42.1</v>
      </c>
      <c r="J16" s="19">
        <v>87</v>
      </c>
      <c r="K16" s="19">
        <v>10.8</v>
      </c>
      <c r="L16" s="19">
        <v>170.2</v>
      </c>
      <c r="M16" s="19"/>
      <c r="N16" s="19"/>
      <c r="O16" s="19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>
      <c r="A17" s="1"/>
      <c r="B17" s="20"/>
      <c r="C17" s="17" t="s">
        <v>18</v>
      </c>
      <c r="D17" s="18">
        <f t="shared" si="2"/>
        <v>293.39999999999998</v>
      </c>
      <c r="E17" s="19">
        <f>21*2</f>
        <v>42</v>
      </c>
      <c r="F17" s="19">
        <f>21</f>
        <v>21</v>
      </c>
      <c r="G17" s="19">
        <v>24.6</v>
      </c>
      <c r="H17" s="19">
        <v>25</v>
      </c>
      <c r="I17" s="19">
        <v>24.6</v>
      </c>
      <c r="J17" s="19">
        <v>50.7</v>
      </c>
      <c r="K17" s="19">
        <v>6.3</v>
      </c>
      <c r="L17" s="19">
        <v>99.2</v>
      </c>
      <c r="M17" s="19"/>
      <c r="N17" s="19"/>
      <c r="O17" s="19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>
      <c r="A18" s="1"/>
      <c r="B18" s="20"/>
      <c r="C18" s="17" t="s">
        <v>19</v>
      </c>
      <c r="D18" s="18">
        <f t="shared" si="2"/>
        <v>186.5</v>
      </c>
      <c r="E18" s="19">
        <f>13.3*2</f>
        <v>26.6</v>
      </c>
      <c r="F18" s="19">
        <f>13.3</f>
        <v>13.3</v>
      </c>
      <c r="G18" s="19">
        <v>15.6</v>
      </c>
      <c r="H18" s="19">
        <v>16</v>
      </c>
      <c r="I18" s="19">
        <v>15.6</v>
      </c>
      <c r="J18" s="19">
        <v>32.200000000000003</v>
      </c>
      <c r="K18" s="19">
        <v>4</v>
      </c>
      <c r="L18" s="19">
        <v>63.2</v>
      </c>
      <c r="M18" s="19"/>
      <c r="N18" s="19"/>
      <c r="O18" s="19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s="24" customFormat="1" ht="15" customHeight="1">
      <c r="A19" s="21"/>
      <c r="B19" s="22" t="s">
        <v>20</v>
      </c>
      <c r="C19" s="11"/>
      <c r="D19" s="12">
        <f>SUM(E19:O19)</f>
        <v>11069.599999999999</v>
      </c>
      <c r="E19" s="23">
        <f>SUM(E14:E18)</f>
        <v>1471.6</v>
      </c>
      <c r="F19" s="23">
        <f t="shared" ref="F19:O19" si="3">SUM(F14:F18)</f>
        <v>735.8</v>
      </c>
      <c r="G19" s="23">
        <f t="shared" si="3"/>
        <v>862.30000000000007</v>
      </c>
      <c r="H19" s="23">
        <f t="shared" si="3"/>
        <v>874</v>
      </c>
      <c r="I19" s="23">
        <f t="shared" si="3"/>
        <v>862.30000000000007</v>
      </c>
      <c r="J19" s="23">
        <f t="shared" si="3"/>
        <v>2569.8999999999996</v>
      </c>
      <c r="K19" s="23">
        <f t="shared" si="3"/>
        <v>221.10000000000002</v>
      </c>
      <c r="L19" s="23">
        <f t="shared" si="3"/>
        <v>3472.5999999999995</v>
      </c>
      <c r="M19" s="23">
        <f t="shared" si="3"/>
        <v>0</v>
      </c>
      <c r="N19" s="23">
        <f t="shared" si="3"/>
        <v>0</v>
      </c>
      <c r="O19" s="23">
        <f t="shared" si="3"/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</row>
    <row r="20" spans="1:253" ht="15" customHeight="1">
      <c r="A20" s="1"/>
      <c r="B20" s="13"/>
      <c r="C20" s="13"/>
      <c r="D20" s="14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15" customHeight="1">
      <c r="A21" s="1"/>
      <c r="B21" s="13"/>
      <c r="C21" s="13"/>
      <c r="D21" s="14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15" customHeight="1">
      <c r="A22" s="1"/>
      <c r="B22" s="13"/>
      <c r="C22" s="13"/>
      <c r="D22" s="14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15" customHeight="1">
      <c r="A23" s="1"/>
      <c r="B23" s="13"/>
      <c r="C23" s="13"/>
      <c r="D23" s="14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15" customHeight="1">
      <c r="A24" s="1"/>
      <c r="B24" s="13"/>
      <c r="C24" s="13"/>
      <c r="D24" s="14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ht="15" customHeight="1">
      <c r="A25" s="1"/>
      <c r="B25" s="13"/>
      <c r="C25" s="13"/>
      <c r="D25" s="14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</sheetData>
  <mergeCells count="2">
    <mergeCell ref="B1:O1"/>
    <mergeCell ref="B2:O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зп</vt:lpstr>
      <vt:lpstr>зп!Заголовки_для_печати</vt:lpstr>
      <vt:lpstr>зп!Область_печати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BUH1</cp:lastModifiedBy>
  <cp:lastPrinted>2020-07-07T12:51:40Z</cp:lastPrinted>
  <dcterms:created xsi:type="dcterms:W3CDTF">2020-04-15T12:07:05Z</dcterms:created>
  <dcterms:modified xsi:type="dcterms:W3CDTF">2020-07-07T12:51:44Z</dcterms:modified>
</cp:coreProperties>
</file>