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 год бз\2024 год бз\024\"/>
    </mc:Choice>
  </mc:AlternateContent>
  <bookViews>
    <workbookView xWindow="-120" yWindow="-120" windowWidth="19425" windowHeight="11025"/>
  </bookViews>
  <sheets>
    <sheet name="СВОД" sheetId="5" r:id="rId1"/>
    <sheet name="Подуш" sheetId="8" r:id="rId2"/>
    <sheet name="  100% повышение" sheetId="1" r:id="rId3"/>
    <sheet name="квал категория" sheetId="2" r:id="rId4"/>
    <sheet name="медики" sheetId="4" r:id="rId5"/>
    <sheet name="23% (71% на 2024г)" sheetId="6" r:id="rId6"/>
    <sheet name="ОПВР" sheetId="7" r:id="rId7"/>
    <sheet name="увел. гос. степендии 25%" sheetId="9" r:id="rId8"/>
    <sheet name="внеурочка" sheetId="10" r:id="rId9"/>
    <sheet name="Бесплатное Типо (целевой)" sheetId="13" r:id="rId10"/>
    <sheet name="доживание" sheetId="12" r:id="rId11"/>
    <sheet name="ЕЦ" sheetId="16" r:id="rId12"/>
    <sheet name="повышение 50% стипендии" sheetId="17" r:id="rId13"/>
  </sheets>
  <definedNames>
    <definedName name="_xlnm.Print_Titles" localSheetId="2">'  100% повышение'!$73:$77</definedName>
  </definedNames>
  <calcPr calcId="162913"/>
</workbook>
</file>

<file path=xl/calcChain.xml><?xml version="1.0" encoding="utf-8"?>
<calcChain xmlns="http://schemas.openxmlformats.org/spreadsheetml/2006/main">
  <c r="N33" i="12" l="1"/>
  <c r="P33" i="12"/>
  <c r="R33" i="12"/>
  <c r="Q33" i="12"/>
  <c r="O39" i="12" l="1"/>
  <c r="N19" i="1" l="1"/>
  <c r="N19" i="2"/>
  <c r="Q19" i="1"/>
  <c r="R19" i="1"/>
  <c r="S19" i="1"/>
  <c r="P19" i="1"/>
  <c r="I19" i="1"/>
  <c r="J19" i="1"/>
  <c r="K19" i="1"/>
  <c r="L19" i="1"/>
  <c r="M19" i="1"/>
  <c r="H19" i="1"/>
  <c r="V19" i="2"/>
  <c r="G60" i="8"/>
  <c r="S33" i="12" l="1"/>
  <c r="O33" i="12"/>
  <c r="M33" i="12"/>
  <c r="L33" i="12"/>
  <c r="K33" i="12"/>
  <c r="J33" i="12"/>
  <c r="I33" i="12"/>
  <c r="S32" i="12"/>
  <c r="H20" i="5" l="1"/>
  <c r="I20" i="5"/>
  <c r="J20" i="5"/>
  <c r="K20" i="5"/>
  <c r="L20" i="5"/>
  <c r="M20" i="5"/>
  <c r="N20" i="5"/>
  <c r="O20" i="5"/>
  <c r="P20" i="5"/>
  <c r="Q20" i="5"/>
  <c r="R20" i="5"/>
  <c r="S20" i="5"/>
  <c r="H21" i="5"/>
  <c r="I21" i="5"/>
  <c r="J21" i="5"/>
  <c r="K21" i="5"/>
  <c r="L21" i="5"/>
  <c r="M21" i="5"/>
  <c r="N21" i="5"/>
  <c r="O21" i="5"/>
  <c r="P21" i="5"/>
  <c r="Q21" i="5"/>
  <c r="R21" i="5"/>
  <c r="S21" i="5"/>
  <c r="H22" i="5"/>
  <c r="I22" i="5"/>
  <c r="J22" i="5"/>
  <c r="K22" i="5"/>
  <c r="L22" i="5"/>
  <c r="M22" i="5"/>
  <c r="N22" i="5"/>
  <c r="O22" i="5"/>
  <c r="P22" i="5"/>
  <c r="Q22" i="5"/>
  <c r="R22" i="5"/>
  <c r="S22" i="5"/>
  <c r="H23" i="5"/>
  <c r="I23" i="5"/>
  <c r="J23" i="5"/>
  <c r="K23" i="5"/>
  <c r="L23" i="5"/>
  <c r="M23" i="5"/>
  <c r="N23" i="5"/>
  <c r="O23" i="5"/>
  <c r="P23" i="5"/>
  <c r="Q23" i="5"/>
  <c r="R23" i="5"/>
  <c r="S23" i="5"/>
  <c r="H24" i="5"/>
  <c r="I24" i="5"/>
  <c r="J24" i="5"/>
  <c r="K24" i="5"/>
  <c r="L24" i="5"/>
  <c r="M24" i="5"/>
  <c r="N24" i="5"/>
  <c r="O24" i="5"/>
  <c r="P24" i="5"/>
  <c r="Q24" i="5"/>
  <c r="R24" i="5"/>
  <c r="S24" i="5"/>
  <c r="H25" i="5"/>
  <c r="I25" i="5"/>
  <c r="J25" i="5"/>
  <c r="K25" i="5"/>
  <c r="L25" i="5"/>
  <c r="M25" i="5"/>
  <c r="N25" i="5"/>
  <c r="O25" i="5"/>
  <c r="P25" i="5"/>
  <c r="Q25" i="5"/>
  <c r="R25" i="5"/>
  <c r="S25" i="5"/>
  <c r="H26" i="5"/>
  <c r="I26" i="5"/>
  <c r="J26" i="5"/>
  <c r="K26" i="5"/>
  <c r="L26" i="5"/>
  <c r="M26" i="5"/>
  <c r="N26" i="5"/>
  <c r="O26" i="5"/>
  <c r="P26" i="5"/>
  <c r="Q26" i="5"/>
  <c r="R26" i="5"/>
  <c r="S26" i="5"/>
  <c r="H27" i="5"/>
  <c r="I27" i="5"/>
  <c r="J27" i="5"/>
  <c r="K27" i="5"/>
  <c r="L27" i="5"/>
  <c r="M27" i="5"/>
  <c r="N27" i="5"/>
  <c r="O27" i="5"/>
  <c r="P27" i="5"/>
  <c r="Q27" i="5"/>
  <c r="R27" i="5"/>
  <c r="S27" i="5"/>
  <c r="H28" i="5"/>
  <c r="I28" i="5"/>
  <c r="J28" i="5"/>
  <c r="K28" i="5"/>
  <c r="L28" i="5"/>
  <c r="M28" i="5"/>
  <c r="N28" i="5"/>
  <c r="O28" i="5"/>
  <c r="P28" i="5"/>
  <c r="Q28" i="5"/>
  <c r="R28" i="5"/>
  <c r="S28" i="5"/>
  <c r="H29" i="5"/>
  <c r="I29" i="5"/>
  <c r="J29" i="5"/>
  <c r="K29" i="5"/>
  <c r="L29" i="5"/>
  <c r="M29" i="5"/>
  <c r="N29" i="5"/>
  <c r="O29" i="5"/>
  <c r="P29" i="5"/>
  <c r="Q29" i="5"/>
  <c r="R29" i="5"/>
  <c r="S29" i="5"/>
  <c r="H30" i="5"/>
  <c r="I30" i="5"/>
  <c r="J30" i="5"/>
  <c r="K30" i="5"/>
  <c r="L30" i="5"/>
  <c r="M30" i="5"/>
  <c r="N30" i="5"/>
  <c r="O30" i="5"/>
  <c r="P30" i="5"/>
  <c r="Q30" i="5"/>
  <c r="R30" i="5"/>
  <c r="S30" i="5"/>
  <c r="H31" i="5"/>
  <c r="I31" i="5"/>
  <c r="J31" i="5"/>
  <c r="K31" i="5"/>
  <c r="L31" i="5"/>
  <c r="M31" i="5"/>
  <c r="N31" i="5"/>
  <c r="O31" i="5"/>
  <c r="P31" i="5"/>
  <c r="Q31" i="5"/>
  <c r="R31" i="5"/>
  <c r="S31" i="5"/>
  <c r="H32" i="5"/>
  <c r="I32" i="5"/>
  <c r="J32" i="5"/>
  <c r="K32" i="5"/>
  <c r="L32" i="5"/>
  <c r="M32" i="5"/>
  <c r="N32" i="5"/>
  <c r="O32" i="5"/>
  <c r="P32" i="5"/>
  <c r="Q32" i="5"/>
  <c r="R32" i="5"/>
  <c r="S32" i="5"/>
  <c r="H33" i="5"/>
  <c r="I33" i="5"/>
  <c r="J33" i="5"/>
  <c r="K33" i="5"/>
  <c r="L33" i="5"/>
  <c r="M33" i="5"/>
  <c r="N33" i="5"/>
  <c r="O33" i="5"/>
  <c r="P33" i="5"/>
  <c r="Q33" i="5"/>
  <c r="R33" i="5"/>
  <c r="S33" i="5"/>
  <c r="H34" i="5"/>
  <c r="I34" i="5"/>
  <c r="J34" i="5"/>
  <c r="K34" i="5"/>
  <c r="L34" i="5"/>
  <c r="M34" i="5"/>
  <c r="N34" i="5"/>
  <c r="O34" i="5"/>
  <c r="P34" i="5"/>
  <c r="Q34" i="5"/>
  <c r="R34" i="5"/>
  <c r="S34" i="5"/>
  <c r="H35" i="5"/>
  <c r="I35" i="5"/>
  <c r="J35" i="5"/>
  <c r="K35" i="5"/>
  <c r="L35" i="5"/>
  <c r="M35" i="5"/>
  <c r="N35" i="5"/>
  <c r="O35" i="5"/>
  <c r="P35" i="5"/>
  <c r="Q35" i="5"/>
  <c r="R35" i="5"/>
  <c r="S35" i="5"/>
  <c r="H36" i="5"/>
  <c r="I36" i="5"/>
  <c r="J36" i="5"/>
  <c r="K36" i="5"/>
  <c r="L36" i="5"/>
  <c r="M36" i="5"/>
  <c r="N36" i="5"/>
  <c r="O36" i="5"/>
  <c r="P36" i="5"/>
  <c r="Q36" i="5"/>
  <c r="R36" i="5"/>
  <c r="S36" i="5"/>
  <c r="H37" i="5"/>
  <c r="I37" i="5"/>
  <c r="J37" i="5"/>
  <c r="K37" i="5"/>
  <c r="L37" i="5"/>
  <c r="M37" i="5"/>
  <c r="N37" i="5"/>
  <c r="O37" i="5"/>
  <c r="P37" i="5"/>
  <c r="Q37" i="5"/>
  <c r="R37" i="5"/>
  <c r="S37" i="5"/>
  <c r="H38" i="5"/>
  <c r="I38" i="5"/>
  <c r="J38" i="5"/>
  <c r="K38" i="5"/>
  <c r="L38" i="5"/>
  <c r="M38" i="5"/>
  <c r="N38" i="5"/>
  <c r="O38" i="5"/>
  <c r="P38" i="5"/>
  <c r="Q38" i="5"/>
  <c r="R38" i="5"/>
  <c r="S38" i="5"/>
  <c r="H39" i="5"/>
  <c r="I39" i="5"/>
  <c r="J39" i="5"/>
  <c r="K39" i="5"/>
  <c r="L39" i="5"/>
  <c r="M39" i="5"/>
  <c r="N39" i="5"/>
  <c r="O39" i="5"/>
  <c r="P39" i="5"/>
  <c r="Q39" i="5"/>
  <c r="R39" i="5"/>
  <c r="S39" i="5"/>
  <c r="H40" i="5"/>
  <c r="I40" i="5"/>
  <c r="J40" i="5"/>
  <c r="K40" i="5"/>
  <c r="L40" i="5"/>
  <c r="M40" i="5"/>
  <c r="N40" i="5"/>
  <c r="O40" i="5"/>
  <c r="P40" i="5"/>
  <c r="Q40" i="5"/>
  <c r="R40" i="5"/>
  <c r="S40" i="5"/>
  <c r="H41" i="5"/>
  <c r="I41" i="5"/>
  <c r="J41" i="5"/>
  <c r="K41" i="5"/>
  <c r="L41" i="5"/>
  <c r="M41" i="5"/>
  <c r="N41" i="5"/>
  <c r="O41" i="5"/>
  <c r="P41" i="5"/>
  <c r="Q41" i="5"/>
  <c r="R41" i="5"/>
  <c r="S41" i="5"/>
  <c r="H42" i="5"/>
  <c r="I42" i="5"/>
  <c r="J42" i="5"/>
  <c r="K42" i="5"/>
  <c r="L42" i="5"/>
  <c r="M42" i="5"/>
  <c r="N42" i="5"/>
  <c r="O42" i="5"/>
  <c r="P42" i="5"/>
  <c r="Q42" i="5"/>
  <c r="R42" i="5"/>
  <c r="S42" i="5"/>
  <c r="H43" i="5"/>
  <c r="I43" i="5"/>
  <c r="J43" i="5"/>
  <c r="K43" i="5"/>
  <c r="L43" i="5"/>
  <c r="M43" i="5"/>
  <c r="N43" i="5"/>
  <c r="O43" i="5"/>
  <c r="P43" i="5"/>
  <c r="Q43" i="5"/>
  <c r="R43" i="5"/>
  <c r="S43" i="5"/>
  <c r="H44" i="5"/>
  <c r="I44" i="5"/>
  <c r="J44" i="5"/>
  <c r="K44" i="5"/>
  <c r="L44" i="5"/>
  <c r="M44" i="5"/>
  <c r="N44" i="5"/>
  <c r="O44" i="5"/>
  <c r="P44" i="5"/>
  <c r="Q44" i="5"/>
  <c r="R44" i="5"/>
  <c r="S44" i="5"/>
  <c r="H45" i="5"/>
  <c r="I45" i="5"/>
  <c r="J45" i="5"/>
  <c r="K45" i="5"/>
  <c r="L45" i="5"/>
  <c r="M45" i="5"/>
  <c r="N45" i="5"/>
  <c r="O45" i="5"/>
  <c r="P45" i="5"/>
  <c r="Q45" i="5"/>
  <c r="R45" i="5"/>
  <c r="S45" i="5"/>
  <c r="H46" i="5"/>
  <c r="I46" i="5"/>
  <c r="J46" i="5"/>
  <c r="K46" i="5"/>
  <c r="L46" i="5"/>
  <c r="M46" i="5"/>
  <c r="N46" i="5"/>
  <c r="O46" i="5"/>
  <c r="P46" i="5"/>
  <c r="Q46" i="5"/>
  <c r="R46" i="5"/>
  <c r="S46" i="5"/>
  <c r="H47" i="5"/>
  <c r="I47" i="5"/>
  <c r="J47" i="5"/>
  <c r="K47" i="5"/>
  <c r="L47" i="5"/>
  <c r="M47" i="5"/>
  <c r="N47" i="5"/>
  <c r="O47" i="5"/>
  <c r="P47" i="5"/>
  <c r="Q47" i="5"/>
  <c r="R47" i="5"/>
  <c r="S47" i="5"/>
  <c r="H48" i="5"/>
  <c r="I48" i="5"/>
  <c r="J48" i="5"/>
  <c r="K48" i="5"/>
  <c r="L48" i="5"/>
  <c r="M48" i="5"/>
  <c r="N48" i="5"/>
  <c r="O48" i="5"/>
  <c r="P48" i="5"/>
  <c r="Q48" i="5"/>
  <c r="R48" i="5"/>
  <c r="S48" i="5"/>
  <c r="H49" i="5"/>
  <c r="I49" i="5"/>
  <c r="J49" i="5"/>
  <c r="K49" i="5"/>
  <c r="L49" i="5"/>
  <c r="M49" i="5"/>
  <c r="N49" i="5"/>
  <c r="O49" i="5"/>
  <c r="P49" i="5"/>
  <c r="Q49" i="5"/>
  <c r="R49" i="5"/>
  <c r="S49" i="5"/>
  <c r="H50" i="5"/>
  <c r="I50" i="5"/>
  <c r="J50" i="5"/>
  <c r="K50" i="5"/>
  <c r="L50" i="5"/>
  <c r="M50" i="5"/>
  <c r="N50" i="5"/>
  <c r="O50" i="5"/>
  <c r="P50" i="5"/>
  <c r="Q50" i="5"/>
  <c r="R50" i="5"/>
  <c r="S50" i="5"/>
  <c r="H51" i="5"/>
  <c r="I51" i="5"/>
  <c r="J51" i="5"/>
  <c r="K51" i="5"/>
  <c r="L51" i="5"/>
  <c r="M51" i="5"/>
  <c r="N51" i="5"/>
  <c r="O51" i="5"/>
  <c r="P51" i="5"/>
  <c r="Q51" i="5"/>
  <c r="R51" i="5"/>
  <c r="S51" i="5"/>
  <c r="H52" i="5"/>
  <c r="I52" i="5"/>
  <c r="J52" i="5"/>
  <c r="K52" i="5"/>
  <c r="L52" i="5"/>
  <c r="M52" i="5"/>
  <c r="N52" i="5"/>
  <c r="O52" i="5"/>
  <c r="P52" i="5"/>
  <c r="Q52" i="5"/>
  <c r="R52" i="5"/>
  <c r="S52" i="5"/>
  <c r="I19" i="5"/>
  <c r="J19" i="5"/>
  <c r="K19" i="5"/>
  <c r="L19" i="5"/>
  <c r="M19" i="5"/>
  <c r="N19" i="5"/>
  <c r="O19" i="5"/>
  <c r="P19" i="5"/>
  <c r="Q19" i="5"/>
  <c r="R19" i="5"/>
  <c r="S19" i="5"/>
  <c r="H19" i="5"/>
  <c r="S112" i="17"/>
  <c r="R112" i="17"/>
  <c r="Q112" i="17"/>
  <c r="P112" i="17"/>
  <c r="O112" i="17"/>
  <c r="N112" i="17"/>
  <c r="M112" i="17"/>
  <c r="L112" i="17"/>
  <c r="K112" i="17"/>
  <c r="J112" i="17"/>
  <c r="I112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2" i="17"/>
  <c r="H111" i="17" s="1"/>
  <c r="G111" i="17" s="1"/>
  <c r="G51" i="17"/>
  <c r="H110" i="17" s="1"/>
  <c r="G110" i="17" s="1"/>
  <c r="G50" i="17"/>
  <c r="H109" i="17" s="1"/>
  <c r="G109" i="17" s="1"/>
  <c r="G49" i="17"/>
  <c r="H108" i="17" s="1"/>
  <c r="G108" i="17" s="1"/>
  <c r="G48" i="17"/>
  <c r="H107" i="17" s="1"/>
  <c r="G107" i="17" s="1"/>
  <c r="G47" i="17"/>
  <c r="H106" i="17" s="1"/>
  <c r="G106" i="17" s="1"/>
  <c r="G46" i="17"/>
  <c r="H105" i="17" s="1"/>
  <c r="G105" i="17" s="1"/>
  <c r="G45" i="17"/>
  <c r="H104" i="17" s="1"/>
  <c r="G104" i="17" s="1"/>
  <c r="G44" i="17"/>
  <c r="H103" i="17" s="1"/>
  <c r="G103" i="17" s="1"/>
  <c r="G43" i="17"/>
  <c r="H102" i="17" s="1"/>
  <c r="G102" i="17" s="1"/>
  <c r="G42" i="17"/>
  <c r="H101" i="17" s="1"/>
  <c r="G101" i="17" s="1"/>
  <c r="G41" i="17"/>
  <c r="H100" i="17" s="1"/>
  <c r="G100" i="17" s="1"/>
  <c r="G40" i="17"/>
  <c r="H99" i="17" s="1"/>
  <c r="G99" i="17" s="1"/>
  <c r="G39" i="17"/>
  <c r="H98" i="17" s="1"/>
  <c r="G98" i="17" s="1"/>
  <c r="G38" i="17"/>
  <c r="H97" i="17" s="1"/>
  <c r="G97" i="17" s="1"/>
  <c r="G37" i="17"/>
  <c r="H96" i="17" s="1"/>
  <c r="G96" i="17" s="1"/>
  <c r="G36" i="17"/>
  <c r="H95" i="17" s="1"/>
  <c r="G95" i="17" s="1"/>
  <c r="G35" i="17"/>
  <c r="H94" i="17" s="1"/>
  <c r="G94" i="17" s="1"/>
  <c r="G34" i="17"/>
  <c r="H93" i="17" s="1"/>
  <c r="G93" i="17" s="1"/>
  <c r="G33" i="17"/>
  <c r="H92" i="17" s="1"/>
  <c r="G92" i="17" s="1"/>
  <c r="G32" i="17"/>
  <c r="H91" i="17" s="1"/>
  <c r="G91" i="17" s="1"/>
  <c r="G31" i="17"/>
  <c r="H90" i="17" s="1"/>
  <c r="G90" i="17" s="1"/>
  <c r="G30" i="17"/>
  <c r="H89" i="17" s="1"/>
  <c r="G89" i="17" s="1"/>
  <c r="G29" i="17"/>
  <c r="H88" i="17" s="1"/>
  <c r="G88" i="17" s="1"/>
  <c r="G28" i="17"/>
  <c r="H87" i="17" s="1"/>
  <c r="G87" i="17" s="1"/>
  <c r="G27" i="17"/>
  <c r="H86" i="17" s="1"/>
  <c r="G86" i="17" s="1"/>
  <c r="G26" i="17"/>
  <c r="H85" i="17" s="1"/>
  <c r="G85" i="17" s="1"/>
  <c r="G25" i="17"/>
  <c r="H84" i="17" s="1"/>
  <c r="G84" i="17" s="1"/>
  <c r="G24" i="17"/>
  <c r="H83" i="17" s="1"/>
  <c r="G83" i="17" s="1"/>
  <c r="G23" i="17"/>
  <c r="H82" i="17" s="1"/>
  <c r="G82" i="17" s="1"/>
  <c r="G22" i="17"/>
  <c r="G21" i="17"/>
  <c r="H81" i="17" s="1"/>
  <c r="G81" i="17" s="1"/>
  <c r="G20" i="17"/>
  <c r="H80" i="17" s="1"/>
  <c r="G80" i="17" s="1"/>
  <c r="G19" i="17"/>
  <c r="H79" i="17" s="1"/>
  <c r="G53" i="17" l="1"/>
  <c r="G79" i="17"/>
  <c r="H112" i="17"/>
  <c r="G112" i="17" s="1"/>
  <c r="S112" i="16" l="1"/>
  <c r="R112" i="16"/>
  <c r="Q112" i="16"/>
  <c r="P112" i="16"/>
  <c r="O112" i="16"/>
  <c r="N112" i="16"/>
  <c r="M112" i="16"/>
  <c r="L112" i="16"/>
  <c r="K112" i="16"/>
  <c r="J112" i="16"/>
  <c r="I112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2" i="16"/>
  <c r="H111" i="16" s="1"/>
  <c r="G111" i="16" s="1"/>
  <c r="G51" i="16"/>
  <c r="H110" i="16" s="1"/>
  <c r="G110" i="16" s="1"/>
  <c r="G50" i="16"/>
  <c r="H109" i="16" s="1"/>
  <c r="G109" i="16" s="1"/>
  <c r="G49" i="16"/>
  <c r="H108" i="16" s="1"/>
  <c r="G108" i="16" s="1"/>
  <c r="G48" i="16"/>
  <c r="H107" i="16" s="1"/>
  <c r="G107" i="16" s="1"/>
  <c r="G47" i="16"/>
  <c r="H106" i="16" s="1"/>
  <c r="G106" i="16" s="1"/>
  <c r="G46" i="16"/>
  <c r="H105" i="16" s="1"/>
  <c r="G105" i="16" s="1"/>
  <c r="G45" i="16"/>
  <c r="H104" i="16" s="1"/>
  <c r="G104" i="16" s="1"/>
  <c r="G44" i="16"/>
  <c r="H103" i="16" s="1"/>
  <c r="G103" i="16" s="1"/>
  <c r="G43" i="16"/>
  <c r="H102" i="16" s="1"/>
  <c r="G102" i="16" s="1"/>
  <c r="G42" i="16"/>
  <c r="H101" i="16" s="1"/>
  <c r="G101" i="16" s="1"/>
  <c r="G41" i="16"/>
  <c r="H100" i="16" s="1"/>
  <c r="G100" i="16" s="1"/>
  <c r="G40" i="16"/>
  <c r="H99" i="16" s="1"/>
  <c r="G99" i="16" s="1"/>
  <c r="G39" i="16"/>
  <c r="H98" i="16" s="1"/>
  <c r="G98" i="16" s="1"/>
  <c r="G38" i="16"/>
  <c r="H97" i="16" s="1"/>
  <c r="G97" i="16" s="1"/>
  <c r="G37" i="16"/>
  <c r="H96" i="16" s="1"/>
  <c r="G96" i="16" s="1"/>
  <c r="G36" i="16"/>
  <c r="H95" i="16" s="1"/>
  <c r="G95" i="16" s="1"/>
  <c r="G35" i="16"/>
  <c r="H94" i="16" s="1"/>
  <c r="G94" i="16" s="1"/>
  <c r="G34" i="16"/>
  <c r="H93" i="16" s="1"/>
  <c r="G93" i="16" s="1"/>
  <c r="G33" i="16"/>
  <c r="H92" i="16" s="1"/>
  <c r="G92" i="16" s="1"/>
  <c r="G32" i="16"/>
  <c r="H91" i="16" s="1"/>
  <c r="G91" i="16" s="1"/>
  <c r="G31" i="16"/>
  <c r="H90" i="16" s="1"/>
  <c r="G90" i="16" s="1"/>
  <c r="G30" i="16"/>
  <c r="H89" i="16" s="1"/>
  <c r="G89" i="16" s="1"/>
  <c r="G29" i="16"/>
  <c r="H88" i="16" s="1"/>
  <c r="G88" i="16" s="1"/>
  <c r="G28" i="16"/>
  <c r="H87" i="16" s="1"/>
  <c r="G87" i="16" s="1"/>
  <c r="G27" i="16"/>
  <c r="H86" i="16" s="1"/>
  <c r="G86" i="16" s="1"/>
  <c r="G26" i="16"/>
  <c r="H85" i="16" s="1"/>
  <c r="G85" i="16" s="1"/>
  <c r="G25" i="16"/>
  <c r="H84" i="16" s="1"/>
  <c r="G84" i="16" s="1"/>
  <c r="G24" i="16"/>
  <c r="H83" i="16" s="1"/>
  <c r="G83" i="16" s="1"/>
  <c r="G23" i="16"/>
  <c r="H82" i="16" s="1"/>
  <c r="G82" i="16" s="1"/>
  <c r="G22" i="16"/>
  <c r="G21" i="16"/>
  <c r="H81" i="16" s="1"/>
  <c r="G81" i="16" s="1"/>
  <c r="G20" i="16"/>
  <c r="H80" i="16" s="1"/>
  <c r="G80" i="16" s="1"/>
  <c r="G19" i="16"/>
  <c r="H79" i="16" s="1"/>
  <c r="G53" i="16" l="1"/>
  <c r="G79" i="16"/>
  <c r="H112" i="16"/>
  <c r="G112" i="16" s="1"/>
  <c r="H53" i="8"/>
  <c r="H54" i="8" s="1"/>
  <c r="G21" i="5"/>
  <c r="G19" i="5"/>
  <c r="N53" i="5"/>
  <c r="O53" i="5"/>
  <c r="P53" i="5"/>
  <c r="Q53" i="5"/>
  <c r="R53" i="5"/>
  <c r="S53" i="5"/>
  <c r="S112" i="12" l="1"/>
  <c r="R112" i="12"/>
  <c r="Q112" i="12"/>
  <c r="P112" i="12"/>
  <c r="O112" i="12"/>
  <c r="N112" i="12"/>
  <c r="M112" i="12"/>
  <c r="L112" i="12"/>
  <c r="K112" i="12"/>
  <c r="J112" i="12"/>
  <c r="I112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2" i="12"/>
  <c r="H111" i="12" s="1"/>
  <c r="G111" i="12" s="1"/>
  <c r="G51" i="12"/>
  <c r="H110" i="12" s="1"/>
  <c r="G110" i="12" s="1"/>
  <c r="G50" i="12"/>
  <c r="H109" i="12" s="1"/>
  <c r="G109" i="12" s="1"/>
  <c r="G49" i="12"/>
  <c r="H108" i="12" s="1"/>
  <c r="G108" i="12" s="1"/>
  <c r="G48" i="12"/>
  <c r="H107" i="12" s="1"/>
  <c r="G107" i="12" s="1"/>
  <c r="G47" i="12"/>
  <c r="H106" i="12" s="1"/>
  <c r="G106" i="12" s="1"/>
  <c r="G46" i="12"/>
  <c r="H105" i="12" s="1"/>
  <c r="G105" i="12" s="1"/>
  <c r="G45" i="12"/>
  <c r="H104" i="12" s="1"/>
  <c r="G104" i="12" s="1"/>
  <c r="G44" i="12"/>
  <c r="H103" i="12" s="1"/>
  <c r="G103" i="12" s="1"/>
  <c r="G43" i="12"/>
  <c r="H102" i="12" s="1"/>
  <c r="G102" i="12" s="1"/>
  <c r="G42" i="12"/>
  <c r="H101" i="12" s="1"/>
  <c r="G101" i="12" s="1"/>
  <c r="G41" i="12"/>
  <c r="H100" i="12" s="1"/>
  <c r="G100" i="12" s="1"/>
  <c r="G40" i="12"/>
  <c r="H99" i="12" s="1"/>
  <c r="G99" i="12" s="1"/>
  <c r="G39" i="12"/>
  <c r="H98" i="12" s="1"/>
  <c r="G98" i="12" s="1"/>
  <c r="G38" i="12"/>
  <c r="H97" i="12" s="1"/>
  <c r="G97" i="12" s="1"/>
  <c r="G37" i="12"/>
  <c r="H96" i="12" s="1"/>
  <c r="G96" i="12" s="1"/>
  <c r="G36" i="12"/>
  <c r="H95" i="12" s="1"/>
  <c r="G95" i="12" s="1"/>
  <c r="G35" i="12"/>
  <c r="H94" i="12" s="1"/>
  <c r="G94" i="12" s="1"/>
  <c r="G34" i="12"/>
  <c r="H93" i="12" s="1"/>
  <c r="G93" i="12" s="1"/>
  <c r="G33" i="12"/>
  <c r="H92" i="12" s="1"/>
  <c r="G92" i="12" s="1"/>
  <c r="G32" i="12"/>
  <c r="H91" i="12" s="1"/>
  <c r="G91" i="12" s="1"/>
  <c r="G31" i="12"/>
  <c r="H90" i="12" s="1"/>
  <c r="G90" i="12" s="1"/>
  <c r="G30" i="12"/>
  <c r="H89" i="12" s="1"/>
  <c r="G89" i="12" s="1"/>
  <c r="G29" i="12"/>
  <c r="H88" i="12" s="1"/>
  <c r="G88" i="12" s="1"/>
  <c r="G28" i="12"/>
  <c r="H87" i="12" s="1"/>
  <c r="G87" i="12" s="1"/>
  <c r="G27" i="12"/>
  <c r="H86" i="12" s="1"/>
  <c r="G86" i="12" s="1"/>
  <c r="G26" i="12"/>
  <c r="H85" i="12" s="1"/>
  <c r="G85" i="12" s="1"/>
  <c r="G25" i="12"/>
  <c r="H84" i="12" s="1"/>
  <c r="G84" i="12" s="1"/>
  <c r="G24" i="12"/>
  <c r="H83" i="12" s="1"/>
  <c r="G83" i="12" s="1"/>
  <c r="G23" i="12"/>
  <c r="H82" i="12" s="1"/>
  <c r="G82" i="12" s="1"/>
  <c r="G22" i="12"/>
  <c r="G21" i="12"/>
  <c r="H81" i="12" s="1"/>
  <c r="G81" i="12" s="1"/>
  <c r="G20" i="12"/>
  <c r="H80" i="12" s="1"/>
  <c r="G80" i="12" s="1"/>
  <c r="G19" i="12"/>
  <c r="H79" i="12" s="1"/>
  <c r="S112" i="13"/>
  <c r="R112" i="13"/>
  <c r="Q112" i="13"/>
  <c r="P112" i="13"/>
  <c r="O112" i="13"/>
  <c r="N112" i="13"/>
  <c r="M112" i="13"/>
  <c r="L112" i="13"/>
  <c r="K112" i="13"/>
  <c r="J112" i="13"/>
  <c r="I112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2" i="13"/>
  <c r="H111" i="13" s="1"/>
  <c r="G111" i="13" s="1"/>
  <c r="G51" i="13"/>
  <c r="H110" i="13" s="1"/>
  <c r="G110" i="13" s="1"/>
  <c r="G50" i="13"/>
  <c r="H109" i="13" s="1"/>
  <c r="G109" i="13" s="1"/>
  <c r="G49" i="13"/>
  <c r="H108" i="13" s="1"/>
  <c r="G108" i="13" s="1"/>
  <c r="G48" i="13"/>
  <c r="H107" i="13" s="1"/>
  <c r="G107" i="13" s="1"/>
  <c r="G47" i="13"/>
  <c r="H106" i="13" s="1"/>
  <c r="G106" i="13" s="1"/>
  <c r="G46" i="13"/>
  <c r="H105" i="13" s="1"/>
  <c r="G105" i="13" s="1"/>
  <c r="G45" i="13"/>
  <c r="H104" i="13" s="1"/>
  <c r="G104" i="13" s="1"/>
  <c r="G44" i="13"/>
  <c r="H103" i="13" s="1"/>
  <c r="G103" i="13" s="1"/>
  <c r="G43" i="13"/>
  <c r="H102" i="13" s="1"/>
  <c r="G102" i="13" s="1"/>
  <c r="G42" i="13"/>
  <c r="H101" i="13" s="1"/>
  <c r="G101" i="13" s="1"/>
  <c r="G41" i="13"/>
  <c r="H100" i="13" s="1"/>
  <c r="G100" i="13" s="1"/>
  <c r="G40" i="13"/>
  <c r="H99" i="13" s="1"/>
  <c r="G99" i="13" s="1"/>
  <c r="G39" i="13"/>
  <c r="H98" i="13" s="1"/>
  <c r="G98" i="13" s="1"/>
  <c r="G38" i="13"/>
  <c r="H97" i="13" s="1"/>
  <c r="G97" i="13" s="1"/>
  <c r="G37" i="13"/>
  <c r="H96" i="13" s="1"/>
  <c r="G96" i="13" s="1"/>
  <c r="G36" i="13"/>
  <c r="H95" i="13" s="1"/>
  <c r="G95" i="13" s="1"/>
  <c r="G35" i="13"/>
  <c r="H94" i="13" s="1"/>
  <c r="G94" i="13" s="1"/>
  <c r="G34" i="13"/>
  <c r="H93" i="13" s="1"/>
  <c r="G93" i="13" s="1"/>
  <c r="G33" i="13"/>
  <c r="H92" i="13" s="1"/>
  <c r="G92" i="13" s="1"/>
  <c r="G32" i="13"/>
  <c r="H91" i="13" s="1"/>
  <c r="G91" i="13" s="1"/>
  <c r="G31" i="13"/>
  <c r="H90" i="13" s="1"/>
  <c r="G90" i="13" s="1"/>
  <c r="G30" i="13"/>
  <c r="H89" i="13" s="1"/>
  <c r="G89" i="13" s="1"/>
  <c r="G29" i="13"/>
  <c r="H88" i="13" s="1"/>
  <c r="G88" i="13" s="1"/>
  <c r="G28" i="13"/>
  <c r="H87" i="13" s="1"/>
  <c r="G87" i="13" s="1"/>
  <c r="G27" i="13"/>
  <c r="H86" i="13" s="1"/>
  <c r="G86" i="13" s="1"/>
  <c r="G26" i="13"/>
  <c r="H85" i="13" s="1"/>
  <c r="G85" i="13" s="1"/>
  <c r="G25" i="13"/>
  <c r="H84" i="13" s="1"/>
  <c r="G84" i="13" s="1"/>
  <c r="G24" i="13"/>
  <c r="H83" i="13" s="1"/>
  <c r="G83" i="13" s="1"/>
  <c r="G23" i="13"/>
  <c r="H82" i="13" s="1"/>
  <c r="G82" i="13" s="1"/>
  <c r="G22" i="13"/>
  <c r="G21" i="13"/>
  <c r="H81" i="13" s="1"/>
  <c r="G81" i="13" s="1"/>
  <c r="G20" i="13"/>
  <c r="H80" i="13" s="1"/>
  <c r="G80" i="13" s="1"/>
  <c r="G19" i="13"/>
  <c r="H79" i="13" s="1"/>
  <c r="S112" i="10"/>
  <c r="R112" i="10"/>
  <c r="Q112" i="10"/>
  <c r="P112" i="10"/>
  <c r="O112" i="10"/>
  <c r="N112" i="10"/>
  <c r="M112" i="10"/>
  <c r="L112" i="10"/>
  <c r="K112" i="10"/>
  <c r="J112" i="10"/>
  <c r="I112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2" i="10"/>
  <c r="H111" i="10" s="1"/>
  <c r="G111" i="10" s="1"/>
  <c r="G51" i="10"/>
  <c r="H110" i="10" s="1"/>
  <c r="G110" i="10" s="1"/>
  <c r="G50" i="10"/>
  <c r="H109" i="10" s="1"/>
  <c r="G109" i="10" s="1"/>
  <c r="G49" i="10"/>
  <c r="H108" i="10" s="1"/>
  <c r="G108" i="10" s="1"/>
  <c r="G48" i="10"/>
  <c r="H107" i="10" s="1"/>
  <c r="G107" i="10" s="1"/>
  <c r="G47" i="10"/>
  <c r="H106" i="10" s="1"/>
  <c r="G106" i="10" s="1"/>
  <c r="G46" i="10"/>
  <c r="H105" i="10" s="1"/>
  <c r="G105" i="10" s="1"/>
  <c r="G45" i="10"/>
  <c r="H104" i="10" s="1"/>
  <c r="G104" i="10" s="1"/>
  <c r="G44" i="10"/>
  <c r="H103" i="10" s="1"/>
  <c r="G103" i="10" s="1"/>
  <c r="G43" i="10"/>
  <c r="H102" i="10" s="1"/>
  <c r="G102" i="10" s="1"/>
  <c r="G42" i="10"/>
  <c r="H101" i="10" s="1"/>
  <c r="G101" i="10" s="1"/>
  <c r="G41" i="10"/>
  <c r="H100" i="10" s="1"/>
  <c r="G100" i="10" s="1"/>
  <c r="G40" i="10"/>
  <c r="H99" i="10" s="1"/>
  <c r="G99" i="10" s="1"/>
  <c r="G39" i="10"/>
  <c r="H98" i="10" s="1"/>
  <c r="G98" i="10" s="1"/>
  <c r="G38" i="10"/>
  <c r="H97" i="10" s="1"/>
  <c r="G97" i="10" s="1"/>
  <c r="G37" i="10"/>
  <c r="H96" i="10" s="1"/>
  <c r="G96" i="10" s="1"/>
  <c r="G36" i="10"/>
  <c r="H95" i="10" s="1"/>
  <c r="G95" i="10" s="1"/>
  <c r="G35" i="10"/>
  <c r="H94" i="10" s="1"/>
  <c r="G94" i="10" s="1"/>
  <c r="G34" i="10"/>
  <c r="H93" i="10" s="1"/>
  <c r="G93" i="10" s="1"/>
  <c r="G33" i="10"/>
  <c r="H92" i="10" s="1"/>
  <c r="G92" i="10" s="1"/>
  <c r="G32" i="10"/>
  <c r="H91" i="10" s="1"/>
  <c r="G91" i="10" s="1"/>
  <c r="G31" i="10"/>
  <c r="H90" i="10" s="1"/>
  <c r="G90" i="10" s="1"/>
  <c r="G30" i="10"/>
  <c r="H89" i="10" s="1"/>
  <c r="G89" i="10" s="1"/>
  <c r="G29" i="10"/>
  <c r="H88" i="10" s="1"/>
  <c r="G88" i="10" s="1"/>
  <c r="G28" i="10"/>
  <c r="H87" i="10" s="1"/>
  <c r="G87" i="10" s="1"/>
  <c r="G27" i="10"/>
  <c r="H86" i="10" s="1"/>
  <c r="G86" i="10" s="1"/>
  <c r="G26" i="10"/>
  <c r="H85" i="10" s="1"/>
  <c r="G85" i="10" s="1"/>
  <c r="G25" i="10"/>
  <c r="H84" i="10" s="1"/>
  <c r="G84" i="10" s="1"/>
  <c r="G24" i="10"/>
  <c r="H83" i="10" s="1"/>
  <c r="G83" i="10" s="1"/>
  <c r="G23" i="10"/>
  <c r="H82" i="10" s="1"/>
  <c r="G82" i="10" s="1"/>
  <c r="G22" i="10"/>
  <c r="G21" i="10"/>
  <c r="H81" i="10" s="1"/>
  <c r="G81" i="10" s="1"/>
  <c r="G20" i="10"/>
  <c r="H80" i="10" s="1"/>
  <c r="G80" i="10" s="1"/>
  <c r="G19" i="10"/>
  <c r="H79" i="10" s="1"/>
  <c r="S112" i="9"/>
  <c r="R112" i="9"/>
  <c r="Q112" i="9"/>
  <c r="P112" i="9"/>
  <c r="O112" i="9"/>
  <c r="N112" i="9"/>
  <c r="M112" i="9"/>
  <c r="L112" i="9"/>
  <c r="K112" i="9"/>
  <c r="J112" i="9"/>
  <c r="I112" i="9"/>
  <c r="S53" i="9"/>
  <c r="R53" i="9"/>
  <c r="Q53" i="9"/>
  <c r="P53" i="9"/>
  <c r="O53" i="9"/>
  <c r="N53" i="9"/>
  <c r="M53" i="9"/>
  <c r="L53" i="9"/>
  <c r="K53" i="9"/>
  <c r="J53" i="9"/>
  <c r="I53" i="9"/>
  <c r="H53" i="9"/>
  <c r="G52" i="9"/>
  <c r="H111" i="9" s="1"/>
  <c r="G111" i="9" s="1"/>
  <c r="G51" i="9"/>
  <c r="H110" i="9" s="1"/>
  <c r="G110" i="9" s="1"/>
  <c r="G50" i="9"/>
  <c r="H109" i="9" s="1"/>
  <c r="G109" i="9" s="1"/>
  <c r="G49" i="9"/>
  <c r="H108" i="9" s="1"/>
  <c r="G108" i="9" s="1"/>
  <c r="G48" i="9"/>
  <c r="H107" i="9" s="1"/>
  <c r="G107" i="9" s="1"/>
  <c r="G47" i="9"/>
  <c r="H106" i="9" s="1"/>
  <c r="G106" i="9" s="1"/>
  <c r="G46" i="9"/>
  <c r="H105" i="9" s="1"/>
  <c r="G105" i="9" s="1"/>
  <c r="G45" i="9"/>
  <c r="H104" i="9" s="1"/>
  <c r="G104" i="9" s="1"/>
  <c r="G44" i="9"/>
  <c r="H103" i="9" s="1"/>
  <c r="G103" i="9" s="1"/>
  <c r="G43" i="9"/>
  <c r="H102" i="9" s="1"/>
  <c r="G102" i="9" s="1"/>
  <c r="G42" i="9"/>
  <c r="H101" i="9" s="1"/>
  <c r="G101" i="9" s="1"/>
  <c r="G41" i="9"/>
  <c r="H100" i="9" s="1"/>
  <c r="G100" i="9" s="1"/>
  <c r="G40" i="9"/>
  <c r="H99" i="9" s="1"/>
  <c r="G99" i="9" s="1"/>
  <c r="G39" i="9"/>
  <c r="H98" i="9" s="1"/>
  <c r="G98" i="9" s="1"/>
  <c r="G38" i="9"/>
  <c r="H97" i="9" s="1"/>
  <c r="G97" i="9" s="1"/>
  <c r="G37" i="9"/>
  <c r="H96" i="9" s="1"/>
  <c r="G96" i="9" s="1"/>
  <c r="G36" i="9"/>
  <c r="H95" i="9" s="1"/>
  <c r="G95" i="9" s="1"/>
  <c r="G35" i="9"/>
  <c r="H94" i="9" s="1"/>
  <c r="G94" i="9" s="1"/>
  <c r="G34" i="9"/>
  <c r="H93" i="9" s="1"/>
  <c r="G93" i="9" s="1"/>
  <c r="G33" i="9"/>
  <c r="H92" i="9" s="1"/>
  <c r="G92" i="9" s="1"/>
  <c r="G32" i="9"/>
  <c r="H91" i="9" s="1"/>
  <c r="G91" i="9" s="1"/>
  <c r="G31" i="9"/>
  <c r="H90" i="9" s="1"/>
  <c r="G90" i="9" s="1"/>
  <c r="G30" i="9"/>
  <c r="H89" i="9" s="1"/>
  <c r="G89" i="9" s="1"/>
  <c r="G29" i="9"/>
  <c r="H88" i="9" s="1"/>
  <c r="G88" i="9" s="1"/>
  <c r="G28" i="9"/>
  <c r="H87" i="9" s="1"/>
  <c r="G87" i="9" s="1"/>
  <c r="G27" i="9"/>
  <c r="H86" i="9" s="1"/>
  <c r="G86" i="9" s="1"/>
  <c r="G26" i="9"/>
  <c r="H85" i="9" s="1"/>
  <c r="G85" i="9" s="1"/>
  <c r="G25" i="9"/>
  <c r="H84" i="9" s="1"/>
  <c r="G84" i="9" s="1"/>
  <c r="G24" i="9"/>
  <c r="H83" i="9" s="1"/>
  <c r="G83" i="9" s="1"/>
  <c r="G23" i="9"/>
  <c r="H82" i="9" s="1"/>
  <c r="G82" i="9" s="1"/>
  <c r="G22" i="9"/>
  <c r="G21" i="9"/>
  <c r="H81" i="9" s="1"/>
  <c r="G81" i="9" s="1"/>
  <c r="G20" i="9"/>
  <c r="H80" i="9" s="1"/>
  <c r="G80" i="9" s="1"/>
  <c r="G19" i="9"/>
  <c r="H79" i="9" s="1"/>
  <c r="S112" i="7"/>
  <c r="R112" i="7"/>
  <c r="Q112" i="7"/>
  <c r="P112" i="7"/>
  <c r="O112" i="7"/>
  <c r="N112" i="7"/>
  <c r="M112" i="7"/>
  <c r="L112" i="7"/>
  <c r="K112" i="7"/>
  <c r="J112" i="7"/>
  <c r="I112" i="7"/>
  <c r="S53" i="7"/>
  <c r="R53" i="7"/>
  <c r="Q53" i="7"/>
  <c r="P53" i="7"/>
  <c r="O53" i="7"/>
  <c r="N53" i="7"/>
  <c r="M53" i="7"/>
  <c r="L53" i="7"/>
  <c r="K53" i="7"/>
  <c r="J53" i="7"/>
  <c r="I53" i="7"/>
  <c r="H53" i="7"/>
  <c r="G52" i="7"/>
  <c r="H111" i="7" s="1"/>
  <c r="G111" i="7" s="1"/>
  <c r="G51" i="7"/>
  <c r="H110" i="7" s="1"/>
  <c r="G110" i="7" s="1"/>
  <c r="G50" i="7"/>
  <c r="H109" i="7" s="1"/>
  <c r="G109" i="7" s="1"/>
  <c r="G49" i="7"/>
  <c r="H108" i="7" s="1"/>
  <c r="G108" i="7" s="1"/>
  <c r="G48" i="7"/>
  <c r="H107" i="7" s="1"/>
  <c r="G107" i="7" s="1"/>
  <c r="G47" i="7"/>
  <c r="H106" i="7" s="1"/>
  <c r="G106" i="7" s="1"/>
  <c r="G46" i="7"/>
  <c r="H105" i="7" s="1"/>
  <c r="G105" i="7" s="1"/>
  <c r="G45" i="7"/>
  <c r="H104" i="7" s="1"/>
  <c r="G104" i="7" s="1"/>
  <c r="G44" i="7"/>
  <c r="H103" i="7" s="1"/>
  <c r="G103" i="7" s="1"/>
  <c r="G43" i="7"/>
  <c r="H102" i="7" s="1"/>
  <c r="G102" i="7" s="1"/>
  <c r="G42" i="7"/>
  <c r="H101" i="7" s="1"/>
  <c r="G101" i="7" s="1"/>
  <c r="G41" i="7"/>
  <c r="H100" i="7" s="1"/>
  <c r="G100" i="7" s="1"/>
  <c r="G40" i="7"/>
  <c r="H99" i="7" s="1"/>
  <c r="G99" i="7" s="1"/>
  <c r="G39" i="7"/>
  <c r="H98" i="7" s="1"/>
  <c r="G98" i="7" s="1"/>
  <c r="G38" i="7"/>
  <c r="H97" i="7" s="1"/>
  <c r="G97" i="7" s="1"/>
  <c r="G37" i="7"/>
  <c r="H96" i="7" s="1"/>
  <c r="G96" i="7" s="1"/>
  <c r="G36" i="7"/>
  <c r="H95" i="7" s="1"/>
  <c r="G95" i="7" s="1"/>
  <c r="G35" i="7"/>
  <c r="H94" i="7" s="1"/>
  <c r="G94" i="7" s="1"/>
  <c r="G34" i="7"/>
  <c r="H93" i="7" s="1"/>
  <c r="G93" i="7" s="1"/>
  <c r="G33" i="7"/>
  <c r="H92" i="7" s="1"/>
  <c r="G92" i="7" s="1"/>
  <c r="G32" i="7"/>
  <c r="H91" i="7" s="1"/>
  <c r="G91" i="7" s="1"/>
  <c r="G31" i="7"/>
  <c r="H90" i="7" s="1"/>
  <c r="G90" i="7" s="1"/>
  <c r="G30" i="7"/>
  <c r="H89" i="7" s="1"/>
  <c r="G89" i="7" s="1"/>
  <c r="G29" i="7"/>
  <c r="H88" i="7" s="1"/>
  <c r="G88" i="7" s="1"/>
  <c r="G28" i="7"/>
  <c r="H87" i="7" s="1"/>
  <c r="G87" i="7" s="1"/>
  <c r="G27" i="7"/>
  <c r="H86" i="7" s="1"/>
  <c r="G86" i="7" s="1"/>
  <c r="G26" i="7"/>
  <c r="H85" i="7" s="1"/>
  <c r="G85" i="7" s="1"/>
  <c r="G25" i="7"/>
  <c r="H84" i="7" s="1"/>
  <c r="G84" i="7" s="1"/>
  <c r="G24" i="7"/>
  <c r="H83" i="7" s="1"/>
  <c r="G83" i="7" s="1"/>
  <c r="G23" i="7"/>
  <c r="H82" i="7" s="1"/>
  <c r="G82" i="7" s="1"/>
  <c r="G22" i="7"/>
  <c r="G21" i="7"/>
  <c r="H81" i="7" s="1"/>
  <c r="G81" i="7" s="1"/>
  <c r="G20" i="7"/>
  <c r="H80" i="7" s="1"/>
  <c r="G80" i="7" s="1"/>
  <c r="G19" i="7"/>
  <c r="H79" i="7" s="1"/>
  <c r="S112" i="6"/>
  <c r="R112" i="6"/>
  <c r="Q112" i="6"/>
  <c r="P112" i="6"/>
  <c r="O112" i="6"/>
  <c r="N112" i="6"/>
  <c r="M112" i="6"/>
  <c r="L112" i="6"/>
  <c r="K112" i="6"/>
  <c r="J112" i="6"/>
  <c r="I112" i="6"/>
  <c r="S53" i="6"/>
  <c r="R53" i="6"/>
  <c r="Q53" i="6"/>
  <c r="P53" i="6"/>
  <c r="O53" i="6"/>
  <c r="N53" i="6"/>
  <c r="M53" i="6"/>
  <c r="L53" i="6"/>
  <c r="K53" i="6"/>
  <c r="J53" i="6"/>
  <c r="I53" i="6"/>
  <c r="H53" i="6"/>
  <c r="G52" i="6"/>
  <c r="H111" i="6" s="1"/>
  <c r="G111" i="6" s="1"/>
  <c r="G51" i="6"/>
  <c r="H110" i="6" s="1"/>
  <c r="G110" i="6" s="1"/>
  <c r="G50" i="6"/>
  <c r="H109" i="6" s="1"/>
  <c r="G109" i="6" s="1"/>
  <c r="G49" i="6"/>
  <c r="H108" i="6" s="1"/>
  <c r="G108" i="6" s="1"/>
  <c r="G48" i="6"/>
  <c r="H107" i="6" s="1"/>
  <c r="G107" i="6" s="1"/>
  <c r="G47" i="6"/>
  <c r="H106" i="6" s="1"/>
  <c r="G106" i="6" s="1"/>
  <c r="G46" i="6"/>
  <c r="H105" i="6" s="1"/>
  <c r="G105" i="6" s="1"/>
  <c r="G45" i="6"/>
  <c r="H104" i="6" s="1"/>
  <c r="G104" i="6" s="1"/>
  <c r="G44" i="6"/>
  <c r="H103" i="6" s="1"/>
  <c r="G103" i="6" s="1"/>
  <c r="G43" i="6"/>
  <c r="H102" i="6" s="1"/>
  <c r="G102" i="6" s="1"/>
  <c r="G42" i="6"/>
  <c r="H101" i="6" s="1"/>
  <c r="G101" i="6" s="1"/>
  <c r="G41" i="6"/>
  <c r="H100" i="6" s="1"/>
  <c r="G100" i="6" s="1"/>
  <c r="G40" i="6"/>
  <c r="H99" i="6" s="1"/>
  <c r="G99" i="6" s="1"/>
  <c r="G39" i="6"/>
  <c r="H98" i="6" s="1"/>
  <c r="G98" i="6" s="1"/>
  <c r="G38" i="6"/>
  <c r="H97" i="6" s="1"/>
  <c r="G97" i="6" s="1"/>
  <c r="G37" i="6"/>
  <c r="H96" i="6" s="1"/>
  <c r="G96" i="6" s="1"/>
  <c r="G36" i="6"/>
  <c r="H95" i="6" s="1"/>
  <c r="G95" i="6" s="1"/>
  <c r="G35" i="6"/>
  <c r="H94" i="6" s="1"/>
  <c r="G94" i="6" s="1"/>
  <c r="G34" i="6"/>
  <c r="H93" i="6" s="1"/>
  <c r="G93" i="6" s="1"/>
  <c r="G33" i="6"/>
  <c r="H92" i="6" s="1"/>
  <c r="G92" i="6" s="1"/>
  <c r="G32" i="6"/>
  <c r="H91" i="6" s="1"/>
  <c r="G91" i="6" s="1"/>
  <c r="G31" i="6"/>
  <c r="H90" i="6" s="1"/>
  <c r="G90" i="6" s="1"/>
  <c r="G30" i="6"/>
  <c r="H89" i="6" s="1"/>
  <c r="G89" i="6" s="1"/>
  <c r="G29" i="6"/>
  <c r="H88" i="6" s="1"/>
  <c r="G88" i="6" s="1"/>
  <c r="G28" i="6"/>
  <c r="H87" i="6" s="1"/>
  <c r="G87" i="6" s="1"/>
  <c r="G27" i="6"/>
  <c r="H86" i="6" s="1"/>
  <c r="G86" i="6" s="1"/>
  <c r="G26" i="6"/>
  <c r="H85" i="6" s="1"/>
  <c r="G85" i="6" s="1"/>
  <c r="G25" i="6"/>
  <c r="H84" i="6" s="1"/>
  <c r="G84" i="6" s="1"/>
  <c r="G24" i="6"/>
  <c r="H83" i="6" s="1"/>
  <c r="G83" i="6" s="1"/>
  <c r="G23" i="6"/>
  <c r="H82" i="6" s="1"/>
  <c r="G82" i="6" s="1"/>
  <c r="G22" i="6"/>
  <c r="G21" i="6"/>
  <c r="H81" i="6" s="1"/>
  <c r="G81" i="6" s="1"/>
  <c r="G20" i="6"/>
  <c r="H80" i="6" s="1"/>
  <c r="G80" i="6" s="1"/>
  <c r="G19" i="6"/>
  <c r="H79" i="6" s="1"/>
  <c r="S112" i="4"/>
  <c r="R112" i="4"/>
  <c r="Q112" i="4"/>
  <c r="P112" i="4"/>
  <c r="O112" i="4"/>
  <c r="N112" i="4"/>
  <c r="M112" i="4"/>
  <c r="L112" i="4"/>
  <c r="K112" i="4"/>
  <c r="J112" i="4"/>
  <c r="I112" i="4"/>
  <c r="S53" i="4"/>
  <c r="R53" i="4"/>
  <c r="Q53" i="4"/>
  <c r="P53" i="4"/>
  <c r="O53" i="4"/>
  <c r="N53" i="4"/>
  <c r="M53" i="4"/>
  <c r="L53" i="4"/>
  <c r="K53" i="4"/>
  <c r="J53" i="4"/>
  <c r="I53" i="4"/>
  <c r="H53" i="4"/>
  <c r="G52" i="4"/>
  <c r="H111" i="4" s="1"/>
  <c r="G111" i="4" s="1"/>
  <c r="G51" i="4"/>
  <c r="H110" i="4" s="1"/>
  <c r="G110" i="4" s="1"/>
  <c r="G50" i="4"/>
  <c r="H109" i="4" s="1"/>
  <c r="G109" i="4" s="1"/>
  <c r="G49" i="4"/>
  <c r="H108" i="4" s="1"/>
  <c r="G108" i="4" s="1"/>
  <c r="G48" i="4"/>
  <c r="H107" i="4" s="1"/>
  <c r="G107" i="4" s="1"/>
  <c r="G47" i="4"/>
  <c r="H106" i="4" s="1"/>
  <c r="G106" i="4" s="1"/>
  <c r="G46" i="4"/>
  <c r="H105" i="4" s="1"/>
  <c r="G105" i="4" s="1"/>
  <c r="G45" i="4"/>
  <c r="H104" i="4" s="1"/>
  <c r="G104" i="4" s="1"/>
  <c r="G44" i="4"/>
  <c r="H103" i="4" s="1"/>
  <c r="G103" i="4" s="1"/>
  <c r="G43" i="4"/>
  <c r="H102" i="4" s="1"/>
  <c r="G102" i="4" s="1"/>
  <c r="G42" i="4"/>
  <c r="H101" i="4" s="1"/>
  <c r="G101" i="4" s="1"/>
  <c r="G41" i="4"/>
  <c r="H100" i="4" s="1"/>
  <c r="G100" i="4" s="1"/>
  <c r="G40" i="4"/>
  <c r="H99" i="4" s="1"/>
  <c r="G99" i="4" s="1"/>
  <c r="G39" i="4"/>
  <c r="H98" i="4" s="1"/>
  <c r="G98" i="4" s="1"/>
  <c r="G38" i="4"/>
  <c r="H97" i="4" s="1"/>
  <c r="G97" i="4" s="1"/>
  <c r="G37" i="4"/>
  <c r="H96" i="4" s="1"/>
  <c r="G96" i="4" s="1"/>
  <c r="G36" i="4"/>
  <c r="H95" i="4" s="1"/>
  <c r="G95" i="4" s="1"/>
  <c r="G35" i="4"/>
  <c r="H94" i="4" s="1"/>
  <c r="G94" i="4" s="1"/>
  <c r="G34" i="4"/>
  <c r="H93" i="4" s="1"/>
  <c r="G93" i="4" s="1"/>
  <c r="G33" i="4"/>
  <c r="H92" i="4" s="1"/>
  <c r="G92" i="4" s="1"/>
  <c r="G32" i="4"/>
  <c r="H91" i="4" s="1"/>
  <c r="G91" i="4" s="1"/>
  <c r="G31" i="4"/>
  <c r="H90" i="4" s="1"/>
  <c r="G90" i="4" s="1"/>
  <c r="G30" i="4"/>
  <c r="H89" i="4" s="1"/>
  <c r="G89" i="4" s="1"/>
  <c r="G29" i="4"/>
  <c r="H88" i="4" s="1"/>
  <c r="G88" i="4" s="1"/>
  <c r="G28" i="4"/>
  <c r="H87" i="4" s="1"/>
  <c r="G87" i="4" s="1"/>
  <c r="G27" i="4"/>
  <c r="H86" i="4" s="1"/>
  <c r="G86" i="4" s="1"/>
  <c r="G26" i="4"/>
  <c r="H85" i="4" s="1"/>
  <c r="G85" i="4" s="1"/>
  <c r="G25" i="4"/>
  <c r="H84" i="4" s="1"/>
  <c r="G84" i="4" s="1"/>
  <c r="G24" i="4"/>
  <c r="H83" i="4" s="1"/>
  <c r="G83" i="4" s="1"/>
  <c r="G23" i="4"/>
  <c r="H82" i="4" s="1"/>
  <c r="G82" i="4" s="1"/>
  <c r="G22" i="4"/>
  <c r="G21" i="4"/>
  <c r="H81" i="4" s="1"/>
  <c r="G81" i="4" s="1"/>
  <c r="G20" i="4"/>
  <c r="H80" i="4" s="1"/>
  <c r="G80" i="4" s="1"/>
  <c r="G19" i="4"/>
  <c r="H79" i="4" s="1"/>
  <c r="S112" i="2"/>
  <c r="R112" i="2"/>
  <c r="Q112" i="2"/>
  <c r="P112" i="2"/>
  <c r="O112" i="2"/>
  <c r="N112" i="2"/>
  <c r="M112" i="2"/>
  <c r="L112" i="2"/>
  <c r="K112" i="2"/>
  <c r="J112" i="2"/>
  <c r="I112" i="2"/>
  <c r="S53" i="2"/>
  <c r="R53" i="2"/>
  <c r="Q53" i="2"/>
  <c r="P53" i="2"/>
  <c r="O53" i="2"/>
  <c r="N53" i="2"/>
  <c r="M53" i="2"/>
  <c r="L53" i="2"/>
  <c r="K53" i="2"/>
  <c r="J53" i="2"/>
  <c r="I53" i="2"/>
  <c r="H53" i="2"/>
  <c r="G52" i="2"/>
  <c r="H111" i="2" s="1"/>
  <c r="G111" i="2" s="1"/>
  <c r="G51" i="2"/>
  <c r="H110" i="2" s="1"/>
  <c r="G110" i="2" s="1"/>
  <c r="G50" i="2"/>
  <c r="H109" i="2" s="1"/>
  <c r="G109" i="2" s="1"/>
  <c r="G49" i="2"/>
  <c r="H108" i="2" s="1"/>
  <c r="G108" i="2" s="1"/>
  <c r="G48" i="2"/>
  <c r="H107" i="2" s="1"/>
  <c r="G107" i="2" s="1"/>
  <c r="G47" i="2"/>
  <c r="H106" i="2" s="1"/>
  <c r="G106" i="2" s="1"/>
  <c r="G46" i="2"/>
  <c r="H105" i="2" s="1"/>
  <c r="G105" i="2" s="1"/>
  <c r="G45" i="2"/>
  <c r="H104" i="2" s="1"/>
  <c r="G104" i="2" s="1"/>
  <c r="G44" i="2"/>
  <c r="H103" i="2" s="1"/>
  <c r="G103" i="2" s="1"/>
  <c r="G43" i="2"/>
  <c r="H102" i="2" s="1"/>
  <c r="G102" i="2" s="1"/>
  <c r="G42" i="2"/>
  <c r="H101" i="2" s="1"/>
  <c r="G101" i="2" s="1"/>
  <c r="G41" i="2"/>
  <c r="H100" i="2" s="1"/>
  <c r="G100" i="2" s="1"/>
  <c r="G40" i="2"/>
  <c r="H99" i="2" s="1"/>
  <c r="G99" i="2" s="1"/>
  <c r="G39" i="2"/>
  <c r="H98" i="2" s="1"/>
  <c r="G98" i="2" s="1"/>
  <c r="G38" i="2"/>
  <c r="H97" i="2" s="1"/>
  <c r="G97" i="2" s="1"/>
  <c r="G37" i="2"/>
  <c r="H96" i="2" s="1"/>
  <c r="G96" i="2" s="1"/>
  <c r="G36" i="2"/>
  <c r="H95" i="2" s="1"/>
  <c r="G95" i="2" s="1"/>
  <c r="G35" i="2"/>
  <c r="H94" i="2" s="1"/>
  <c r="G94" i="2" s="1"/>
  <c r="G34" i="2"/>
  <c r="H93" i="2" s="1"/>
  <c r="G93" i="2" s="1"/>
  <c r="G33" i="2"/>
  <c r="H92" i="2" s="1"/>
  <c r="G92" i="2" s="1"/>
  <c r="G32" i="2"/>
  <c r="H91" i="2" s="1"/>
  <c r="G91" i="2" s="1"/>
  <c r="G31" i="2"/>
  <c r="H90" i="2" s="1"/>
  <c r="G90" i="2" s="1"/>
  <c r="G30" i="2"/>
  <c r="H89" i="2" s="1"/>
  <c r="G89" i="2" s="1"/>
  <c r="G29" i="2"/>
  <c r="H88" i="2" s="1"/>
  <c r="G88" i="2" s="1"/>
  <c r="G28" i="2"/>
  <c r="H87" i="2" s="1"/>
  <c r="G87" i="2" s="1"/>
  <c r="G27" i="2"/>
  <c r="H86" i="2" s="1"/>
  <c r="G86" i="2" s="1"/>
  <c r="G26" i="2"/>
  <c r="H85" i="2" s="1"/>
  <c r="G85" i="2" s="1"/>
  <c r="G25" i="2"/>
  <c r="H84" i="2" s="1"/>
  <c r="G84" i="2" s="1"/>
  <c r="G24" i="2"/>
  <c r="H83" i="2" s="1"/>
  <c r="G83" i="2" s="1"/>
  <c r="G23" i="2"/>
  <c r="H82" i="2" s="1"/>
  <c r="G82" i="2" s="1"/>
  <c r="G22" i="2"/>
  <c r="G21" i="2"/>
  <c r="H81" i="2" s="1"/>
  <c r="G81" i="2" s="1"/>
  <c r="G20" i="2"/>
  <c r="H80" i="2" s="1"/>
  <c r="G80" i="2" s="1"/>
  <c r="G19" i="2"/>
  <c r="H79" i="2" s="1"/>
  <c r="S112" i="1"/>
  <c r="R112" i="1"/>
  <c r="Q112" i="1"/>
  <c r="P112" i="1"/>
  <c r="O112" i="1"/>
  <c r="N112" i="1"/>
  <c r="M112" i="1"/>
  <c r="L112" i="1"/>
  <c r="K112" i="1"/>
  <c r="J112" i="1"/>
  <c r="I112" i="1"/>
  <c r="S53" i="1"/>
  <c r="R53" i="1"/>
  <c r="Q53" i="1"/>
  <c r="P53" i="1"/>
  <c r="O53" i="1"/>
  <c r="N53" i="1"/>
  <c r="M53" i="1"/>
  <c r="L53" i="1"/>
  <c r="K53" i="1"/>
  <c r="J53" i="1"/>
  <c r="I53" i="1"/>
  <c r="H53" i="1"/>
  <c r="G52" i="1"/>
  <c r="H111" i="1" s="1"/>
  <c r="G111" i="1" s="1"/>
  <c r="G51" i="1"/>
  <c r="H110" i="1" s="1"/>
  <c r="G110" i="1" s="1"/>
  <c r="G50" i="1"/>
  <c r="H109" i="1" s="1"/>
  <c r="G109" i="1" s="1"/>
  <c r="G49" i="1"/>
  <c r="H108" i="1" s="1"/>
  <c r="G108" i="1" s="1"/>
  <c r="G48" i="1"/>
  <c r="H107" i="1" s="1"/>
  <c r="G107" i="1" s="1"/>
  <c r="G47" i="1"/>
  <c r="H106" i="1" s="1"/>
  <c r="G106" i="1" s="1"/>
  <c r="G46" i="1"/>
  <c r="H105" i="1" s="1"/>
  <c r="G105" i="1" s="1"/>
  <c r="G45" i="1"/>
  <c r="H104" i="1" s="1"/>
  <c r="G104" i="1" s="1"/>
  <c r="G44" i="1"/>
  <c r="H103" i="1" s="1"/>
  <c r="G103" i="1" s="1"/>
  <c r="G43" i="1"/>
  <c r="H102" i="1" s="1"/>
  <c r="G102" i="1" s="1"/>
  <c r="G42" i="1"/>
  <c r="H101" i="1" s="1"/>
  <c r="G101" i="1" s="1"/>
  <c r="G41" i="1"/>
  <c r="H100" i="1" s="1"/>
  <c r="G100" i="1" s="1"/>
  <c r="G40" i="1"/>
  <c r="H99" i="1" s="1"/>
  <c r="G99" i="1" s="1"/>
  <c r="G39" i="1"/>
  <c r="H98" i="1" s="1"/>
  <c r="G98" i="1" s="1"/>
  <c r="G38" i="1"/>
  <c r="H97" i="1" s="1"/>
  <c r="G97" i="1" s="1"/>
  <c r="G37" i="1"/>
  <c r="H96" i="1" s="1"/>
  <c r="G96" i="1" s="1"/>
  <c r="G36" i="1"/>
  <c r="H95" i="1" s="1"/>
  <c r="G95" i="1" s="1"/>
  <c r="G35" i="1"/>
  <c r="H94" i="1" s="1"/>
  <c r="G94" i="1" s="1"/>
  <c r="G34" i="1"/>
  <c r="H93" i="1" s="1"/>
  <c r="G93" i="1" s="1"/>
  <c r="G33" i="1"/>
  <c r="H92" i="1" s="1"/>
  <c r="G92" i="1" s="1"/>
  <c r="G32" i="1"/>
  <c r="H91" i="1" s="1"/>
  <c r="G91" i="1" s="1"/>
  <c r="G31" i="1"/>
  <c r="H90" i="1" s="1"/>
  <c r="G90" i="1" s="1"/>
  <c r="G30" i="1"/>
  <c r="H89" i="1" s="1"/>
  <c r="G89" i="1" s="1"/>
  <c r="G29" i="1"/>
  <c r="H88" i="1" s="1"/>
  <c r="G88" i="1" s="1"/>
  <c r="G28" i="1"/>
  <c r="H87" i="1" s="1"/>
  <c r="G87" i="1" s="1"/>
  <c r="G27" i="1"/>
  <c r="H86" i="1" s="1"/>
  <c r="G86" i="1" s="1"/>
  <c r="G26" i="1"/>
  <c r="H85" i="1" s="1"/>
  <c r="G85" i="1" s="1"/>
  <c r="G25" i="1"/>
  <c r="H84" i="1" s="1"/>
  <c r="G84" i="1" s="1"/>
  <c r="G24" i="1"/>
  <c r="H83" i="1" s="1"/>
  <c r="G83" i="1" s="1"/>
  <c r="G23" i="1"/>
  <c r="H82" i="1" s="1"/>
  <c r="G82" i="1" s="1"/>
  <c r="G22" i="1"/>
  <c r="G21" i="1"/>
  <c r="H81" i="1" s="1"/>
  <c r="G81" i="1" s="1"/>
  <c r="G20" i="1"/>
  <c r="H80" i="1" s="1"/>
  <c r="G80" i="1" s="1"/>
  <c r="G19" i="1"/>
  <c r="H79" i="1" s="1"/>
  <c r="S112" i="8"/>
  <c r="R112" i="8"/>
  <c r="Q112" i="8"/>
  <c r="P112" i="8"/>
  <c r="O112" i="8"/>
  <c r="N112" i="8"/>
  <c r="M112" i="8"/>
  <c r="L112" i="8"/>
  <c r="K112" i="8"/>
  <c r="J112" i="8"/>
  <c r="I112" i="8"/>
  <c r="S53" i="8"/>
  <c r="S54" i="8" s="1"/>
  <c r="R53" i="8"/>
  <c r="R54" i="8" s="1"/>
  <c r="Q53" i="8"/>
  <c r="Q54" i="8" s="1"/>
  <c r="P53" i="8"/>
  <c r="P54" i="8" s="1"/>
  <c r="O53" i="8"/>
  <c r="O54" i="8" s="1"/>
  <c r="N53" i="8"/>
  <c r="N54" i="8" s="1"/>
  <c r="M53" i="8"/>
  <c r="M54" i="8" s="1"/>
  <c r="L53" i="8"/>
  <c r="L54" i="8" s="1"/>
  <c r="K53" i="8"/>
  <c r="K54" i="8" s="1"/>
  <c r="J53" i="8"/>
  <c r="J54" i="8" s="1"/>
  <c r="I53" i="8"/>
  <c r="I54" i="8" s="1"/>
  <c r="G52" i="8"/>
  <c r="H111" i="8" s="1"/>
  <c r="G111" i="8" s="1"/>
  <c r="G51" i="8"/>
  <c r="H110" i="8" s="1"/>
  <c r="G110" i="8" s="1"/>
  <c r="G50" i="8"/>
  <c r="H109" i="8" s="1"/>
  <c r="G109" i="8" s="1"/>
  <c r="G49" i="8"/>
  <c r="H108" i="8" s="1"/>
  <c r="G108" i="8" s="1"/>
  <c r="G48" i="8"/>
  <c r="H107" i="8" s="1"/>
  <c r="G107" i="8" s="1"/>
  <c r="G47" i="8"/>
  <c r="H106" i="8" s="1"/>
  <c r="G106" i="8" s="1"/>
  <c r="G46" i="8"/>
  <c r="H105" i="8" s="1"/>
  <c r="G105" i="8" s="1"/>
  <c r="G45" i="8"/>
  <c r="H104" i="8" s="1"/>
  <c r="G104" i="8" s="1"/>
  <c r="G44" i="8"/>
  <c r="H103" i="8" s="1"/>
  <c r="G103" i="8" s="1"/>
  <c r="G43" i="8"/>
  <c r="H102" i="8" s="1"/>
  <c r="G102" i="8" s="1"/>
  <c r="G42" i="8"/>
  <c r="H101" i="8" s="1"/>
  <c r="G101" i="8" s="1"/>
  <c r="G41" i="8"/>
  <c r="H100" i="8" s="1"/>
  <c r="G100" i="8" s="1"/>
  <c r="G40" i="8"/>
  <c r="H99" i="8" s="1"/>
  <c r="G99" i="8" s="1"/>
  <c r="G39" i="8"/>
  <c r="H98" i="8" s="1"/>
  <c r="G98" i="8" s="1"/>
  <c r="G38" i="8"/>
  <c r="H97" i="8" s="1"/>
  <c r="G97" i="8" s="1"/>
  <c r="G37" i="8"/>
  <c r="H96" i="8" s="1"/>
  <c r="G96" i="8" s="1"/>
  <c r="G36" i="8"/>
  <c r="H95" i="8" s="1"/>
  <c r="G95" i="8" s="1"/>
  <c r="G35" i="8"/>
  <c r="H94" i="8" s="1"/>
  <c r="G94" i="8" s="1"/>
  <c r="G34" i="8"/>
  <c r="H93" i="8" s="1"/>
  <c r="G93" i="8" s="1"/>
  <c r="G33" i="8"/>
  <c r="H92" i="8" s="1"/>
  <c r="G92" i="8" s="1"/>
  <c r="G32" i="8"/>
  <c r="H91" i="8" s="1"/>
  <c r="G91" i="8" s="1"/>
  <c r="G31" i="8"/>
  <c r="H90" i="8" s="1"/>
  <c r="G90" i="8" s="1"/>
  <c r="G30" i="8"/>
  <c r="H89" i="8" s="1"/>
  <c r="G89" i="8" s="1"/>
  <c r="G29" i="8"/>
  <c r="H88" i="8" s="1"/>
  <c r="G88" i="8" s="1"/>
  <c r="G28" i="8"/>
  <c r="H87" i="8" s="1"/>
  <c r="G87" i="8" s="1"/>
  <c r="G27" i="8"/>
  <c r="H86" i="8" s="1"/>
  <c r="G86" i="8" s="1"/>
  <c r="G26" i="8"/>
  <c r="H85" i="8" s="1"/>
  <c r="G85" i="8" s="1"/>
  <c r="G25" i="8"/>
  <c r="H84" i="8" s="1"/>
  <c r="G84" i="8" s="1"/>
  <c r="G24" i="8"/>
  <c r="H83" i="8" s="1"/>
  <c r="G83" i="8" s="1"/>
  <c r="G23" i="8"/>
  <c r="H82" i="8" s="1"/>
  <c r="G82" i="8" s="1"/>
  <c r="G22" i="8"/>
  <c r="G21" i="8"/>
  <c r="H81" i="8" s="1"/>
  <c r="G81" i="8" s="1"/>
  <c r="G20" i="8"/>
  <c r="H80" i="8" s="1"/>
  <c r="G80" i="8" s="1"/>
  <c r="G19" i="8"/>
  <c r="H79" i="8" s="1"/>
  <c r="G22" i="5"/>
  <c r="G53" i="7" l="1"/>
  <c r="G53" i="12"/>
  <c r="G53" i="10"/>
  <c r="G53" i="9"/>
  <c r="G53" i="6"/>
  <c r="G53" i="4"/>
  <c r="G53" i="2"/>
  <c r="G53" i="1"/>
  <c r="G53" i="8"/>
  <c r="G54" i="8" s="1"/>
  <c r="G53" i="13"/>
  <c r="G79" i="12"/>
  <c r="H112" i="12"/>
  <c r="G112" i="12" s="1"/>
  <c r="H112" i="13"/>
  <c r="G112" i="13" s="1"/>
  <c r="G79" i="13"/>
  <c r="G79" i="10"/>
  <c r="H112" i="10"/>
  <c r="G112" i="10" s="1"/>
  <c r="H112" i="9"/>
  <c r="G112" i="9" s="1"/>
  <c r="G79" i="9"/>
  <c r="G79" i="7"/>
  <c r="H112" i="7"/>
  <c r="G112" i="7" s="1"/>
  <c r="G79" i="6"/>
  <c r="H112" i="6"/>
  <c r="G112" i="6" s="1"/>
  <c r="G79" i="4"/>
  <c r="H112" i="4"/>
  <c r="G112" i="4" s="1"/>
  <c r="G79" i="2"/>
  <c r="H112" i="2"/>
  <c r="G112" i="2" s="1"/>
  <c r="G79" i="1"/>
  <c r="H112" i="1"/>
  <c r="G112" i="1" s="1"/>
  <c r="H112" i="8"/>
  <c r="G112" i="8" s="1"/>
  <c r="G79" i="8"/>
  <c r="M53" i="5" l="1"/>
  <c r="L53" i="5" l="1"/>
  <c r="K53" i="5"/>
  <c r="J53" i="5"/>
  <c r="I53" i="5"/>
  <c r="H53" i="5"/>
  <c r="G53" i="5" l="1"/>
  <c r="G33" i="5"/>
  <c r="H92" i="5" s="1"/>
  <c r="G92" i="5" s="1"/>
  <c r="G34" i="5"/>
  <c r="H93" i="5" s="1"/>
  <c r="G93" i="5" s="1"/>
  <c r="G38" i="5"/>
  <c r="H97" i="5" s="1"/>
  <c r="G97" i="5" s="1"/>
  <c r="G41" i="5"/>
  <c r="H100" i="5" s="1"/>
  <c r="G100" i="5" s="1"/>
  <c r="G42" i="5"/>
  <c r="H101" i="5" s="1"/>
  <c r="G101" i="5" s="1"/>
  <c r="G45" i="5"/>
  <c r="H104" i="5" s="1"/>
  <c r="G104" i="5" s="1"/>
  <c r="G46" i="5"/>
  <c r="H105" i="5" s="1"/>
  <c r="G105" i="5" s="1"/>
  <c r="G48" i="5"/>
  <c r="H107" i="5" s="1"/>
  <c r="G107" i="5" s="1"/>
  <c r="G49" i="5"/>
  <c r="H108" i="5" s="1"/>
  <c r="G108" i="5" s="1"/>
  <c r="G50" i="5"/>
  <c r="H109" i="5" s="1"/>
  <c r="G109" i="5" s="1"/>
  <c r="G51" i="5"/>
  <c r="H110" i="5" s="1"/>
  <c r="G110" i="5" s="1"/>
  <c r="H81" i="5"/>
  <c r="G81" i="5" s="1"/>
  <c r="G28" i="5"/>
  <c r="H87" i="5" s="1"/>
  <c r="G87" i="5" s="1"/>
  <c r="G39" i="5"/>
  <c r="H98" i="5" s="1"/>
  <c r="G98" i="5" s="1"/>
  <c r="G40" i="5"/>
  <c r="H99" i="5" s="1"/>
  <c r="G99" i="5" s="1"/>
  <c r="G44" i="5"/>
  <c r="H103" i="5" s="1"/>
  <c r="G103" i="5" s="1"/>
  <c r="G52" i="5"/>
  <c r="H111" i="5" s="1"/>
  <c r="G111" i="5" s="1"/>
  <c r="S112" i="5"/>
  <c r="R112" i="5"/>
  <c r="Q112" i="5"/>
  <c r="P112" i="5"/>
  <c r="O112" i="5"/>
  <c r="N112" i="5"/>
  <c r="M112" i="5"/>
  <c r="L112" i="5"/>
  <c r="K112" i="5"/>
  <c r="J112" i="5"/>
  <c r="I112" i="5"/>
  <c r="G47" i="5"/>
  <c r="H106" i="5" s="1"/>
  <c r="G106" i="5" s="1"/>
  <c r="G43" i="5"/>
  <c r="H102" i="5" s="1"/>
  <c r="G102" i="5" s="1"/>
  <c r="G37" i="5"/>
  <c r="H96" i="5" s="1"/>
  <c r="G96" i="5" s="1"/>
  <c r="G36" i="5"/>
  <c r="H95" i="5" s="1"/>
  <c r="G95" i="5" s="1"/>
  <c r="G35" i="5"/>
  <c r="H94" i="5" s="1"/>
  <c r="G94" i="5" s="1"/>
  <c r="G32" i="5"/>
  <c r="H91" i="5" s="1"/>
  <c r="G91" i="5" s="1"/>
  <c r="G31" i="5"/>
  <c r="H90" i="5" s="1"/>
  <c r="G90" i="5" s="1"/>
  <c r="G30" i="5"/>
  <c r="H89" i="5" s="1"/>
  <c r="G89" i="5" s="1"/>
  <c r="G29" i="5"/>
  <c r="H88" i="5" s="1"/>
  <c r="G88" i="5" s="1"/>
  <c r="G27" i="5"/>
  <c r="H86" i="5" s="1"/>
  <c r="G86" i="5" s="1"/>
  <c r="G26" i="5"/>
  <c r="H85" i="5" s="1"/>
  <c r="G85" i="5" s="1"/>
  <c r="G25" i="5"/>
  <c r="H84" i="5" s="1"/>
  <c r="G84" i="5" s="1"/>
  <c r="G24" i="5"/>
  <c r="H83" i="5" s="1"/>
  <c r="G83" i="5" s="1"/>
  <c r="G23" i="5"/>
  <c r="H82" i="5" s="1"/>
  <c r="G82" i="5" s="1"/>
  <c r="G20" i="5"/>
  <c r="H80" i="5" s="1"/>
  <c r="G80" i="5" s="1"/>
  <c r="H79" i="5" l="1"/>
  <c r="H112" i="5" s="1"/>
  <c r="G112" i="5" s="1"/>
  <c r="G79" i="5" l="1"/>
</calcChain>
</file>

<file path=xl/sharedStrings.xml><?xml version="1.0" encoding="utf-8"?>
<sst xmlns="http://schemas.openxmlformats.org/spreadsheetml/2006/main" count="2023" uniqueCount="97">
  <si>
    <t>Приложение 1</t>
  </si>
  <si>
    <t>к Правилам исполнения</t>
  </si>
  <si>
    <t>бюджета и его кассового обслуживания</t>
  </si>
  <si>
    <t>Форма</t>
  </si>
  <si>
    <t>Регион</t>
  </si>
  <si>
    <t xml:space="preserve">      </t>
  </si>
  <si>
    <t>Вид бюджета областной</t>
  </si>
  <si>
    <r>
      <t>Ед. измерения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 тыс. тенге </t>
    </r>
  </si>
  <si>
    <t>Администратор бюджетных программ     Управление образования  области</t>
  </si>
  <si>
    <t>Код администратора</t>
  </si>
  <si>
    <t>Наименование расходов</t>
  </si>
  <si>
    <t>Финансовый план на год</t>
  </si>
  <si>
    <t>План по месяцам</t>
  </si>
  <si>
    <t>261</t>
  </si>
  <si>
    <t>Код государственного учреждения</t>
  </si>
  <si>
    <t>Программа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</si>
  <si>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</si>
  <si>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</si>
  <si>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</si>
  <si>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</si>
  <si>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</si>
  <si>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</si>
  <si>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</si>
  <si>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</si>
  <si>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</si>
  <si>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</si>
  <si>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</si>
  <si>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</si>
  <si>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Подпрограмма</t>
  </si>
  <si>
    <t>специфика</t>
  </si>
  <si>
    <t>Оплата труда</t>
  </si>
  <si>
    <t xml:space="preserve">Дополнительные денежные выплаты </t>
  </si>
  <si>
    <t xml:space="preserve">Компенсационные выплаты </t>
  </si>
  <si>
    <t>Социальный налог</t>
  </si>
  <si>
    <t>Социальные отчисления в Государственный фонд социального страхования</t>
  </si>
  <si>
    <t>Взносы на обязательное страхование</t>
  </si>
  <si>
    <t>Отчисления на обязательное социальное медицинское страхование</t>
  </si>
  <si>
    <t>Оплата труда технического персонала</t>
  </si>
  <si>
    <t>Взносы работодателей по техническому персоналу</t>
  </si>
  <si>
    <t>Командировки и служебные разъезды внутри страны технического персонала</t>
  </si>
  <si>
    <t>Приобретение продуктов питания</t>
  </si>
  <si>
    <t>Приобретение лекарственных средств и прочих изделий медицинского назначения</t>
  </si>
  <si>
    <t>Приобретение топлива, горюче-смазочных материалов</t>
  </si>
  <si>
    <t>Приобретение прочих запасов</t>
  </si>
  <si>
    <t>Оплата коммунальных услуг</t>
  </si>
  <si>
    <t>Оплата услуг связи</t>
  </si>
  <si>
    <t>Оплата транспортных услуг</t>
  </si>
  <si>
    <t>Оплата аренды за помещение</t>
  </si>
  <si>
    <t>Оплата консалтинговых услуг и исследований</t>
  </si>
  <si>
    <t>Оплата прочих услуг и работ</t>
  </si>
  <si>
    <t xml:space="preserve">Командировки и служебные разъезды внутри страны </t>
  </si>
  <si>
    <t>Командировки и служебные разъезды за пределы страны</t>
  </si>
  <si>
    <t>Исполнение исполнительных документов, судебных актов</t>
  </si>
  <si>
    <t>Прочие текущие затраты</t>
  </si>
  <si>
    <t>Трансферты физическим лицам</t>
  </si>
  <si>
    <t>Стипендии</t>
  </si>
  <si>
    <t>Приобретение транспортных средств</t>
  </si>
  <si>
    <t>Приобретение машин, оборудования, инструментов, производственного и хозяйственного инвентаря</t>
  </si>
  <si>
    <t>Приобретение нематериальных активов</t>
  </si>
  <si>
    <t>Материально-техническое оснащение государственных предприятий</t>
  </si>
  <si>
    <t>Приобретение прочих основных средств</t>
  </si>
  <si>
    <t>Капитальный ремонт помещений, зданий, сооружений, передаточных устройств</t>
  </si>
  <si>
    <t>Капитальный ремонт помещений, зданий, сооружений государственных предприятий</t>
  </si>
  <si>
    <t>Итого</t>
  </si>
  <si>
    <t xml:space="preserve">Ответственный секретарь центральногоисполнительного органа (должностное лицо, на которого в установленном порядке возложены полномочия ответственного секретаря центрального исполнительного органа), а в случаях отсутствия таковых - руководитель государственного учреждения 
</t>
  </si>
  <si>
    <t>______________________</t>
  </si>
  <si>
    <t>(подпись)</t>
  </si>
  <si>
    <t>(расшировка подписи)</t>
  </si>
  <si>
    <t>М.П.</t>
  </si>
  <si>
    <t xml:space="preserve">Руководитель структурного подразделения государственного учреждения, ответственного за составление индивидуального плана финансирования 
</t>
  </si>
  <si>
    <t>Приложение 4</t>
  </si>
  <si>
    <t xml:space="preserve">Проект индивидуального плана финансирования
государственного учреждения по обязательствам
</t>
  </si>
  <si>
    <t>Государственное учреждение  Управления образовании Акмолинской области</t>
  </si>
  <si>
    <t>СВОД</t>
  </si>
  <si>
    <t>ОПВР</t>
  </si>
  <si>
    <t>внеурочка</t>
  </si>
  <si>
    <t>Период 2024</t>
  </si>
  <si>
    <t>Бесплатное ТиПО</t>
  </si>
  <si>
    <t>Обязательные пенсионные взносы работодателям</t>
  </si>
  <si>
    <t>Доживание</t>
  </si>
  <si>
    <t>Увеличение стипендии 25%</t>
  </si>
  <si>
    <t>Повышение на 71%</t>
  </si>
  <si>
    <t>Медики</t>
  </si>
  <si>
    <t>Квал категория</t>
  </si>
  <si>
    <t>Повышение 100%</t>
  </si>
  <si>
    <t>Местный бюджет</t>
  </si>
  <si>
    <t>ЕЦ</t>
  </si>
  <si>
    <t>Стипендия 50%</t>
  </si>
  <si>
    <t>Астраханка</t>
  </si>
  <si>
    <r>
      <t>Ед. измерения</t>
    </r>
    <r>
      <rPr>
        <sz val="16"/>
        <color indexed="8"/>
        <rFont val="Times New Roman"/>
        <family val="1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 тыс. тенге </t>
    </r>
  </si>
  <si>
    <r>
      <t>Ед. измерения</t>
    </r>
    <r>
      <rPr>
        <sz val="18"/>
        <color indexed="8"/>
        <rFont val="Times New Roman"/>
        <family val="1"/>
        <charset val="204"/>
      </rPr>
      <t xml:space="preserve"> </t>
    </r>
    <r>
      <rPr>
        <b/>
        <sz val="18"/>
        <color indexed="8"/>
        <rFont val="Times New Roman"/>
        <family val="1"/>
        <charset val="204"/>
      </rPr>
      <t xml:space="preserve"> тыс. тенге </t>
    </r>
  </si>
  <si>
    <r>
      <t>Ед. измерения</t>
    </r>
    <r>
      <rPr>
        <sz val="14"/>
        <color indexed="8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 xml:space="preserve"> тыс. тенге </t>
    </r>
  </si>
  <si>
    <t xml:space="preserve">ГККП Агротехнический колледж село Астраханка при управлении образования Акмолинской области </t>
  </si>
  <si>
    <t>Путинцева В.С.</t>
  </si>
  <si>
    <t xml:space="preserve">Журавлева О. Л. </t>
  </si>
  <si>
    <t xml:space="preserve">План  индивидуального плана финансирования
государственного учреждения по платежам
</t>
  </si>
  <si>
    <t xml:space="preserve">План индивидуального плана финансирования
государственного учреждения по платежам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</si>
</sst>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0"/>
  </numFmts>
  <fonts count="47">
    <font>
      <sz val="10"/>
      <name val="Arial"/>
      <family val="2"/>
      <charset val="204"/>
    </font>
    <font>
      <sz val="10"/>
      <name val="Arial"/>
      <family val="2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Consolas"/>
      <family val="3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KZ Times New Roman"/>
      <family val="1"/>
      <charset val="204"/>
    </font>
    <font>
      <sz val="12"/>
      <name val="KZ 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Consolas"/>
      <family val="3"/>
      <charset val="204"/>
    </font>
    <font>
      <b/>
      <sz val="16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name val="KZ Times New Roman"/>
      <family val="1"/>
      <charset val="204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000000"/>
      <name val="Consolas"/>
      <family val="3"/>
      <charset val="204"/>
    </font>
    <font>
      <b/>
      <sz val="18"/>
      <color rgb="FF00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KZ 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Consolas"/>
      <family val="3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KZ 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6" fillId="0" borderId="20">
      <alignment horizontal="left" vertical="top" wrapText="1"/>
    </xf>
    <xf numFmtId="0" fontId="17" fillId="0" borderId="0"/>
    <xf numFmtId="0" fontId="18" fillId="0" borderId="0"/>
    <xf numFmtId="0" fontId="17" fillId="0" borderId="0"/>
  </cellStyleXfs>
  <cellXfs count="26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0" applyFont="1"/>
    <xf numFmtId="0" fontId="10" fillId="0" borderId="0" xfId="1" applyFont="1" applyAlignment="1">
      <alignment horizontal="left" vertical="top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2" fillId="0" borderId="3" xfId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1" fontId="2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3" fillId="0" borderId="18" xfId="1" applyFont="1" applyBorder="1"/>
    <xf numFmtId="0" fontId="2" fillId="0" borderId="18" xfId="1" applyFont="1" applyBorder="1"/>
    <xf numFmtId="0" fontId="14" fillId="0" borderId="19" xfId="1" applyFont="1" applyBorder="1"/>
    <xf numFmtId="0" fontId="2" fillId="0" borderId="19" xfId="1" applyFont="1" applyBorder="1"/>
    <xf numFmtId="0" fontId="3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left" vertical="top" wrapText="1"/>
    </xf>
    <xf numFmtId="165" fontId="3" fillId="0" borderId="3" xfId="1" applyNumberFormat="1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/>
    </xf>
    <xf numFmtId="165" fontId="19" fillId="3" borderId="3" xfId="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6" fontId="10" fillId="0" borderId="3" xfId="1" applyNumberFormat="1" applyFont="1" applyBorder="1" applyAlignment="1">
      <alignment horizontal="left" vertical="center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20" fillId="0" borderId="0" xfId="0" applyFont="1" applyAlignment="1">
      <alignment horizontal="left" vertical="top"/>
    </xf>
    <xf numFmtId="0" fontId="19" fillId="3" borderId="3" xfId="5" applyFont="1" applyFill="1" applyBorder="1" applyAlignment="1">
      <alignment horizontal="center" vertical="center" wrapText="1"/>
    </xf>
    <xf numFmtId="0" fontId="22" fillId="0" borderId="0" xfId="1" applyFont="1"/>
    <xf numFmtId="0" fontId="22" fillId="0" borderId="0" xfId="1" applyFont="1" applyAlignment="1">
      <alignment horizontal="right"/>
    </xf>
    <xf numFmtId="0" fontId="22" fillId="0" borderId="0" xfId="0" applyFont="1" applyAlignment="1">
      <alignment horizontal="left" vertical="center"/>
    </xf>
    <xf numFmtId="0" fontId="24" fillId="0" borderId="0" xfId="1" applyFont="1" applyAlignment="1">
      <alignment horizontal="center" wrapText="1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25" fillId="0" borderId="0" xfId="0" applyFont="1"/>
    <xf numFmtId="0" fontId="24" fillId="0" borderId="0" xfId="1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2" fillId="0" borderId="0" xfId="1" applyFont="1" applyAlignment="1">
      <alignment wrapText="1"/>
    </xf>
    <xf numFmtId="0" fontId="29" fillId="0" borderId="0" xfId="0" applyFont="1" applyAlignment="1">
      <alignment horizontal="left" vertical="top"/>
    </xf>
    <xf numFmtId="0" fontId="22" fillId="0" borderId="3" xfId="1" applyFont="1" applyBorder="1" applyAlignment="1">
      <alignment horizontal="left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164" fontId="24" fillId="2" borderId="3" xfId="0" applyNumberFormat="1" applyFont="1" applyFill="1" applyBorder="1" applyAlignment="1">
      <alignment horizontal="center" vertical="center" wrapText="1"/>
    </xf>
    <xf numFmtId="165" fontId="22" fillId="3" borderId="3" xfId="5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top" wrapText="1"/>
    </xf>
    <xf numFmtId="0" fontId="30" fillId="0" borderId="1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0" fontId="30" fillId="0" borderId="3" xfId="0" applyFont="1" applyBorder="1" applyAlignment="1">
      <alignment vertical="top" wrapText="1"/>
    </xf>
    <xf numFmtId="1" fontId="22" fillId="0" borderId="12" xfId="0" applyNumberFormat="1" applyFont="1" applyBorder="1" applyAlignment="1">
      <alignment horizontal="center" vertical="top"/>
    </xf>
    <xf numFmtId="0" fontId="22" fillId="0" borderId="13" xfId="0" applyFont="1" applyBorder="1" applyAlignment="1">
      <alignment horizontal="left" vertical="top" wrapText="1"/>
    </xf>
    <xf numFmtId="1" fontId="22" fillId="0" borderId="3" xfId="0" applyNumberFormat="1" applyFont="1" applyBorder="1" applyAlignment="1">
      <alignment horizontal="center" vertical="top"/>
    </xf>
    <xf numFmtId="0" fontId="22" fillId="0" borderId="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left" vertical="top" wrapText="1"/>
    </xf>
    <xf numFmtId="1" fontId="22" fillId="0" borderId="8" xfId="0" applyNumberFormat="1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 wrapText="1"/>
    </xf>
    <xf numFmtId="166" fontId="24" fillId="0" borderId="3" xfId="1" applyNumberFormat="1" applyFont="1" applyBorder="1" applyAlignment="1">
      <alignment horizontal="left" vertical="center"/>
    </xf>
    <xf numFmtId="164" fontId="24" fillId="0" borderId="3" xfId="1" applyNumberFormat="1" applyFont="1" applyBorder="1" applyAlignment="1">
      <alignment horizontal="center" vertical="center"/>
    </xf>
    <xf numFmtId="0" fontId="22" fillId="0" borderId="18" xfId="1" applyFont="1" applyBorder="1"/>
    <xf numFmtId="0" fontId="22" fillId="0" borderId="19" xfId="1" applyFont="1" applyBorder="1"/>
    <xf numFmtId="0" fontId="22" fillId="0" borderId="0" xfId="1" applyFont="1" applyAlignment="1">
      <alignment vertical="top"/>
    </xf>
    <xf numFmtId="0" fontId="22" fillId="0" borderId="0" xfId="1" applyFont="1" applyAlignment="1">
      <alignment vertical="top" wrapText="1"/>
    </xf>
    <xf numFmtId="0" fontId="22" fillId="0" borderId="0" xfId="1" applyFont="1" applyAlignment="1">
      <alignment horizontal="left" vertical="top" wrapText="1"/>
    </xf>
    <xf numFmtId="165" fontId="22" fillId="0" borderId="3" xfId="1" applyNumberFormat="1" applyFont="1" applyBorder="1" applyAlignment="1">
      <alignment horizontal="center" vertical="center" wrapText="1"/>
    </xf>
    <xf numFmtId="0" fontId="31" fillId="0" borderId="0" xfId="1" applyFont="1"/>
    <xf numFmtId="0" fontId="31" fillId="0" borderId="0" xfId="1" applyFont="1" applyAlignment="1">
      <alignment horizontal="right"/>
    </xf>
    <xf numFmtId="0" fontId="31" fillId="0" borderId="0" xfId="0" applyFont="1" applyAlignment="1">
      <alignment horizontal="left" vertical="center"/>
    </xf>
    <xf numFmtId="0" fontId="33" fillId="0" borderId="0" xfId="1" applyFont="1" applyAlignment="1">
      <alignment horizontal="center" wrapText="1"/>
    </xf>
    <xf numFmtId="0" fontId="33" fillId="0" borderId="0" xfId="1" applyFont="1" applyAlignment="1">
      <alignment horizontal="center"/>
    </xf>
    <xf numFmtId="0" fontId="33" fillId="0" borderId="0" xfId="1" applyFont="1" applyAlignment="1">
      <alignment horizontal="left"/>
    </xf>
    <xf numFmtId="0" fontId="34" fillId="0" borderId="0" xfId="0" applyFont="1"/>
    <xf numFmtId="0" fontId="33" fillId="0" borderId="0" xfId="1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1" fillId="0" borderId="0" xfId="1" applyFont="1" applyAlignment="1">
      <alignment wrapText="1"/>
    </xf>
    <xf numFmtId="0" fontId="31" fillId="0" borderId="3" xfId="1" applyFont="1" applyBorder="1" applyAlignment="1">
      <alignment horizontal="left" vertical="top" wrapText="1"/>
    </xf>
    <xf numFmtId="0" fontId="31" fillId="0" borderId="8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left" vertical="top" wrapText="1"/>
    </xf>
    <xf numFmtId="164" fontId="33" fillId="2" borderId="3" xfId="0" applyNumberFormat="1" applyFont="1" applyFill="1" applyBorder="1" applyAlignment="1">
      <alignment horizontal="center" vertical="center" wrapText="1"/>
    </xf>
    <xf numFmtId="165" fontId="31" fillId="3" borderId="3" xfId="5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top" wrapText="1"/>
    </xf>
    <xf numFmtId="0" fontId="38" fillId="0" borderId="11" xfId="0" applyFont="1" applyBorder="1" applyAlignment="1">
      <alignment vertical="top" wrapText="1"/>
    </xf>
    <xf numFmtId="0" fontId="31" fillId="0" borderId="1" xfId="0" applyFont="1" applyBorder="1" applyAlignment="1">
      <alignment horizontal="center" vertical="top" wrapText="1"/>
    </xf>
    <xf numFmtId="0" fontId="38" fillId="0" borderId="3" xfId="0" applyFont="1" applyBorder="1" applyAlignment="1">
      <alignment vertical="top" wrapText="1"/>
    </xf>
    <xf numFmtId="1" fontId="31" fillId="0" borderId="12" xfId="0" applyNumberFormat="1" applyFont="1" applyBorder="1" applyAlignment="1">
      <alignment horizontal="center" vertical="top"/>
    </xf>
    <xf numFmtId="0" fontId="31" fillId="0" borderId="13" xfId="0" applyFont="1" applyBorder="1" applyAlignment="1">
      <alignment horizontal="left" vertical="top" wrapText="1"/>
    </xf>
    <xf numFmtId="1" fontId="31" fillId="0" borderId="3" xfId="0" applyNumberFormat="1" applyFont="1" applyBorder="1" applyAlignment="1">
      <alignment horizontal="center" vertical="top"/>
    </xf>
    <xf numFmtId="0" fontId="31" fillId="0" borderId="3" xfId="0" applyFont="1" applyBorder="1" applyAlignment="1">
      <alignment horizontal="left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left" vertical="top" wrapText="1"/>
    </xf>
    <xf numFmtId="1" fontId="31" fillId="0" borderId="8" xfId="0" applyNumberFormat="1" applyFont="1" applyBorder="1" applyAlignment="1">
      <alignment horizontal="center" vertical="top"/>
    </xf>
    <xf numFmtId="0" fontId="31" fillId="0" borderId="2" xfId="0" applyFont="1" applyBorder="1" applyAlignment="1">
      <alignment horizontal="left" vertical="top" wrapText="1"/>
    </xf>
    <xf numFmtId="166" fontId="33" fillId="0" borderId="3" xfId="1" applyNumberFormat="1" applyFont="1" applyBorder="1" applyAlignment="1">
      <alignment horizontal="left" vertical="center"/>
    </xf>
    <xf numFmtId="164" fontId="33" fillId="0" borderId="3" xfId="1" applyNumberFormat="1" applyFont="1" applyBorder="1" applyAlignment="1">
      <alignment horizontal="center" vertical="center"/>
    </xf>
    <xf numFmtId="0" fontId="31" fillId="0" borderId="18" xfId="1" applyFont="1" applyBorder="1"/>
    <xf numFmtId="0" fontId="31" fillId="0" borderId="19" xfId="1" applyFont="1" applyBorder="1"/>
    <xf numFmtId="0" fontId="31" fillId="0" borderId="0" xfId="1" applyFont="1" applyAlignment="1">
      <alignment vertical="top"/>
    </xf>
    <xf numFmtId="0" fontId="31" fillId="0" borderId="0" xfId="1" applyFont="1" applyAlignment="1">
      <alignment vertical="top" wrapText="1"/>
    </xf>
    <xf numFmtId="0" fontId="31" fillId="0" borderId="0" xfId="1" applyFont="1" applyAlignment="1">
      <alignment horizontal="left" vertical="top" wrapText="1"/>
    </xf>
    <xf numFmtId="165" fontId="31" fillId="0" borderId="3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40" fillId="0" borderId="0" xfId="1" applyFont="1" applyAlignment="1">
      <alignment horizontal="center" wrapText="1"/>
    </xf>
    <xf numFmtId="0" fontId="40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41" fillId="0" borderId="0" xfId="0" applyFont="1"/>
    <xf numFmtId="0" fontId="40" fillId="0" borderId="0" xfId="1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5" fillId="0" borderId="0" xfId="1" applyFont="1" applyAlignment="1">
      <alignment wrapText="1"/>
    </xf>
    <xf numFmtId="0" fontId="45" fillId="0" borderId="0" xfId="0" applyFont="1" applyAlignment="1">
      <alignment horizontal="left" vertical="top"/>
    </xf>
    <xf numFmtId="0" fontId="5" fillId="0" borderId="3" xfId="1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164" fontId="40" fillId="2" borderId="3" xfId="0" applyNumberFormat="1" applyFont="1" applyFill="1" applyBorder="1" applyAlignment="1">
      <alignment horizontal="center" vertical="center" wrapText="1"/>
    </xf>
    <xf numFmtId="165" fontId="5" fillId="3" borderId="3" xfId="5" applyNumberFormat="1" applyFont="1" applyFill="1" applyBorder="1" applyAlignment="1">
      <alignment horizontal="center"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0" fontId="46" fillId="0" borderId="1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6" fillId="0" borderId="3" xfId="0" applyFont="1" applyBorder="1" applyAlignment="1">
      <alignment vertical="top" wrapText="1"/>
    </xf>
    <xf numFmtId="1" fontId="5" fillId="0" borderId="12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1" fontId="5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1" fontId="5" fillId="0" borderId="8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66" fontId="40" fillId="0" borderId="3" xfId="1" applyNumberFormat="1" applyFont="1" applyBorder="1" applyAlignment="1">
      <alignment horizontal="left" vertical="center"/>
    </xf>
    <xf numFmtId="164" fontId="40" fillId="0" borderId="3" xfId="1" applyNumberFormat="1" applyFont="1" applyBorder="1" applyAlignment="1">
      <alignment horizontal="center" vertical="center"/>
    </xf>
    <xf numFmtId="0" fontId="5" fillId="0" borderId="18" xfId="1" applyFont="1" applyBorder="1"/>
    <xf numFmtId="0" fontId="5" fillId="0" borderId="19" xfId="1" applyFont="1" applyBorder="1"/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165" fontId="14" fillId="3" borderId="3" xfId="5" applyNumberFormat="1" applyFont="1" applyFill="1" applyBorder="1" applyAlignment="1">
      <alignment horizontal="center" vertical="center" wrapText="1"/>
    </xf>
    <xf numFmtId="164" fontId="3" fillId="0" borderId="0" xfId="1" applyNumberFormat="1" applyFont="1"/>
    <xf numFmtId="165" fontId="2" fillId="0" borderId="0" xfId="1" applyNumberFormat="1" applyFont="1"/>
    <xf numFmtId="164" fontId="8" fillId="4" borderId="3" xfId="0" applyNumberFormat="1" applyFont="1" applyFill="1" applyBorder="1" applyAlignment="1">
      <alignment horizontal="center" vertical="center" wrapText="1"/>
    </xf>
    <xf numFmtId="164" fontId="24" fillId="4" borderId="3" xfId="0" applyNumberFormat="1" applyFont="1" applyFill="1" applyBorder="1" applyAlignment="1">
      <alignment horizontal="center" vertical="center" wrapText="1"/>
    </xf>
    <xf numFmtId="164" fontId="24" fillId="5" borderId="3" xfId="0" applyNumberFormat="1" applyFont="1" applyFill="1" applyBorder="1" applyAlignment="1">
      <alignment horizontal="center" vertical="center" wrapText="1"/>
    </xf>
    <xf numFmtId="165" fontId="22" fillId="5" borderId="3" xfId="5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14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top"/>
    </xf>
    <xf numFmtId="0" fontId="2" fillId="0" borderId="3" xfId="1" applyFont="1" applyBorder="1" applyAlignment="1">
      <alignment horizontal="center" vertical="center" textRotation="90"/>
    </xf>
    <xf numFmtId="49" fontId="2" fillId="0" borderId="4" xfId="1" applyNumberFormat="1" applyFont="1" applyBorder="1" applyAlignment="1">
      <alignment horizontal="center" vertical="top" wrapText="1"/>
    </xf>
    <xf numFmtId="49" fontId="2" fillId="0" borderId="5" xfId="1" applyNumberFormat="1" applyFont="1" applyBorder="1" applyAlignment="1">
      <alignment horizontal="center" vertical="top" wrapText="1"/>
    </xf>
    <xf numFmtId="49" fontId="2" fillId="0" borderId="16" xfId="1" applyNumberFormat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49" fontId="2" fillId="0" borderId="6" xfId="1" applyNumberFormat="1" applyFont="1" applyBorder="1" applyAlignment="1">
      <alignment horizontal="center" vertical="top" wrapText="1"/>
    </xf>
    <xf numFmtId="49" fontId="2" fillId="0" borderId="7" xfId="1" applyNumberFormat="1" applyFont="1" applyBorder="1" applyAlignment="1">
      <alignment horizontal="center" vertical="top" wrapText="1"/>
    </xf>
    <xf numFmtId="49" fontId="2" fillId="0" borderId="17" xfId="1" applyNumberFormat="1" applyFont="1" applyBorder="1" applyAlignment="1">
      <alignment horizontal="center" vertical="top" wrapText="1"/>
    </xf>
    <xf numFmtId="166" fontId="10" fillId="0" borderId="3" xfId="1" applyNumberFormat="1" applyFont="1" applyBorder="1" applyAlignment="1">
      <alignment horizontal="left" vertical="center"/>
    </xf>
    <xf numFmtId="0" fontId="8" fillId="0" borderId="18" xfId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top"/>
    </xf>
    <xf numFmtId="49" fontId="2" fillId="0" borderId="5" xfId="1" applyNumberFormat="1" applyFont="1" applyBorder="1" applyAlignment="1">
      <alignment horizontal="center" vertical="top"/>
    </xf>
    <xf numFmtId="49" fontId="2" fillId="0" borderId="16" xfId="1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3" fillId="0" borderId="0" xfId="1" applyFont="1" applyAlignment="1">
      <alignment horizontal="center" vertical="top" wrapText="1"/>
    </xf>
    <xf numFmtId="0" fontId="33" fillId="0" borderId="0" xfId="1" applyFont="1" applyAlignment="1">
      <alignment horizontal="center" vertical="top"/>
    </xf>
    <xf numFmtId="0" fontId="31" fillId="0" borderId="1" xfId="1" applyFont="1" applyBorder="1" applyAlignment="1">
      <alignment horizontal="center" vertical="top" wrapText="1"/>
    </xf>
    <xf numFmtId="0" fontId="31" fillId="0" borderId="2" xfId="1" applyFont="1" applyBorder="1" applyAlignment="1">
      <alignment horizontal="center" vertical="top" wrapText="1"/>
    </xf>
    <xf numFmtId="0" fontId="31" fillId="0" borderId="3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top" wrapText="1"/>
    </xf>
    <xf numFmtId="49" fontId="31" fillId="0" borderId="4" xfId="1" applyNumberFormat="1" applyFont="1" applyBorder="1" applyAlignment="1">
      <alignment horizontal="center" vertical="top"/>
    </xf>
    <xf numFmtId="49" fontId="31" fillId="0" borderId="5" xfId="1" applyNumberFormat="1" applyFont="1" applyBorder="1" applyAlignment="1">
      <alignment horizontal="center" vertical="top"/>
    </xf>
    <xf numFmtId="49" fontId="31" fillId="0" borderId="16" xfId="1" applyNumberFormat="1" applyFont="1" applyBorder="1" applyAlignment="1">
      <alignment horizontal="center" vertical="top"/>
    </xf>
    <xf numFmtId="49" fontId="31" fillId="0" borderId="4" xfId="1" applyNumberFormat="1" applyFont="1" applyBorder="1" applyAlignment="1">
      <alignment horizontal="center" vertical="top" wrapText="1"/>
    </xf>
    <xf numFmtId="49" fontId="31" fillId="0" borderId="5" xfId="1" applyNumberFormat="1" applyFont="1" applyBorder="1" applyAlignment="1">
      <alignment horizontal="center" vertical="top" wrapText="1"/>
    </xf>
    <xf numFmtId="49" fontId="31" fillId="0" borderId="16" xfId="1" applyNumberFormat="1" applyFont="1" applyBorder="1" applyAlignment="1">
      <alignment horizontal="center" vertical="top" wrapText="1"/>
    </xf>
    <xf numFmtId="0" fontId="31" fillId="0" borderId="3" xfId="1" applyFont="1" applyBorder="1" applyAlignment="1">
      <alignment horizontal="center" vertical="center" textRotation="90"/>
    </xf>
    <xf numFmtId="49" fontId="31" fillId="0" borderId="6" xfId="1" applyNumberFormat="1" applyFont="1" applyBorder="1" applyAlignment="1">
      <alignment horizontal="center" vertical="top" wrapText="1"/>
    </xf>
    <xf numFmtId="49" fontId="31" fillId="0" borderId="7" xfId="1" applyNumberFormat="1" applyFont="1" applyBorder="1" applyAlignment="1">
      <alignment horizontal="center" vertical="top" wrapText="1"/>
    </xf>
    <xf numFmtId="49" fontId="31" fillId="0" borderId="17" xfId="1" applyNumberFormat="1" applyFont="1" applyBorder="1" applyAlignment="1">
      <alignment horizontal="center" vertical="top" wrapText="1"/>
    </xf>
    <xf numFmtId="166" fontId="33" fillId="0" borderId="3" xfId="1" applyNumberFormat="1" applyFont="1" applyBorder="1" applyAlignment="1">
      <alignment horizontal="left" vertical="center"/>
    </xf>
    <xf numFmtId="0" fontId="33" fillId="0" borderId="18" xfId="1" applyFont="1" applyBorder="1" applyAlignment="1">
      <alignment horizontal="center"/>
    </xf>
    <xf numFmtId="0" fontId="31" fillId="0" borderId="0" xfId="1" applyFont="1" applyAlignment="1">
      <alignment horizontal="left" vertical="top" wrapText="1"/>
    </xf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center" wrapText="1"/>
    </xf>
    <xf numFmtId="0" fontId="31" fillId="0" borderId="0" xfId="1" applyFont="1" applyAlignment="1">
      <alignment horizontal="center" vertical="top"/>
    </xf>
    <xf numFmtId="0" fontId="33" fillId="0" borderId="0" xfId="1" applyFont="1" applyAlignment="1">
      <alignment horizontal="center" wrapText="1"/>
    </xf>
    <xf numFmtId="0" fontId="33" fillId="0" borderId="0" xfId="1" applyFont="1" applyAlignment="1">
      <alignment horizontal="center"/>
    </xf>
    <xf numFmtId="0" fontId="3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0" fillId="0" borderId="0" xfId="1" applyFont="1" applyAlignment="1">
      <alignment horizontal="center" vertical="top" wrapText="1"/>
    </xf>
    <xf numFmtId="0" fontId="40" fillId="0" borderId="0" xfId="1" applyFont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top" wrapText="1"/>
    </xf>
    <xf numFmtId="49" fontId="5" fillId="0" borderId="4" xfId="1" applyNumberFormat="1" applyFont="1" applyBorder="1" applyAlignment="1">
      <alignment horizontal="center" vertical="top"/>
    </xf>
    <xf numFmtId="49" fontId="5" fillId="0" borderId="5" xfId="1" applyNumberFormat="1" applyFont="1" applyBorder="1" applyAlignment="1">
      <alignment horizontal="center" vertical="top"/>
    </xf>
    <xf numFmtId="49" fontId="5" fillId="0" borderId="16" xfId="1" applyNumberFormat="1" applyFont="1" applyBorder="1" applyAlignment="1">
      <alignment horizontal="center" vertical="top"/>
    </xf>
    <xf numFmtId="49" fontId="5" fillId="0" borderId="4" xfId="1" applyNumberFormat="1" applyFont="1" applyBorder="1" applyAlignment="1">
      <alignment horizontal="center" vertical="top" wrapText="1"/>
    </xf>
    <xf numFmtId="49" fontId="5" fillId="0" borderId="5" xfId="1" applyNumberFormat="1" applyFont="1" applyBorder="1" applyAlignment="1">
      <alignment horizontal="center" vertical="top" wrapText="1"/>
    </xf>
    <xf numFmtId="49" fontId="5" fillId="0" borderId="16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center" textRotation="90"/>
    </xf>
    <xf numFmtId="49" fontId="5" fillId="0" borderId="6" xfId="1" applyNumberFormat="1" applyFont="1" applyBorder="1" applyAlignment="1">
      <alignment horizontal="center" vertical="top" wrapText="1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17" xfId="1" applyNumberFormat="1" applyFont="1" applyBorder="1" applyAlignment="1">
      <alignment horizontal="center" vertical="top" wrapText="1"/>
    </xf>
    <xf numFmtId="166" fontId="40" fillId="0" borderId="3" xfId="1" applyNumberFormat="1" applyFont="1" applyBorder="1" applyAlignment="1">
      <alignment horizontal="left" vertical="center"/>
    </xf>
    <xf numFmtId="0" fontId="40" fillId="0" borderId="18" xfId="1" applyFont="1" applyBorder="1" applyAlignment="1">
      <alignment horizont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top"/>
    </xf>
    <xf numFmtId="0" fontId="40" fillId="0" borderId="0" xfId="1" applyFont="1" applyAlignment="1">
      <alignment horizontal="center" wrapText="1"/>
    </xf>
    <xf numFmtId="0" fontId="40" fillId="0" borderId="0" xfId="1" applyFont="1" applyAlignment="1">
      <alignment horizontal="center"/>
    </xf>
    <xf numFmtId="49" fontId="7" fillId="0" borderId="0" xfId="1" applyNumberFormat="1" applyFont="1" applyAlignment="1">
      <alignment wrapText="1"/>
    </xf>
    <xf numFmtId="49" fontId="21" fillId="0" borderId="0" xfId="0" applyNumberFormat="1" applyFont="1" applyAlignment="1">
      <alignment wrapText="1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top" wrapText="1"/>
    </xf>
    <xf numFmtId="0" fontId="24" fillId="0" borderId="0" xfId="1" applyFont="1" applyAlignment="1">
      <alignment horizontal="center" vertical="top"/>
    </xf>
    <xf numFmtId="0" fontId="22" fillId="0" borderId="1" xfId="1" applyFont="1" applyBorder="1" applyAlignment="1">
      <alignment horizontal="center" vertical="top" wrapText="1"/>
    </xf>
    <xf numFmtId="0" fontId="22" fillId="0" borderId="2" xfId="1" applyFont="1" applyBorder="1" applyAlignment="1">
      <alignment horizontal="center" vertical="top" wrapText="1"/>
    </xf>
    <xf numFmtId="0" fontId="22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top" wrapText="1"/>
    </xf>
    <xf numFmtId="0" fontId="22" fillId="0" borderId="3" xfId="1" applyFont="1" applyBorder="1" applyAlignment="1">
      <alignment horizontal="center" vertical="center" textRotation="90"/>
    </xf>
    <xf numFmtId="0" fontId="22" fillId="0" borderId="0" xfId="1" applyFont="1" applyAlignment="1">
      <alignment horizontal="center" wrapText="1"/>
    </xf>
    <xf numFmtId="0" fontId="22" fillId="0" borderId="0" xfId="1" applyFont="1" applyAlignment="1">
      <alignment horizontal="center"/>
    </xf>
    <xf numFmtId="49" fontId="22" fillId="0" borderId="4" xfId="1" applyNumberFormat="1" applyFont="1" applyBorder="1" applyAlignment="1">
      <alignment horizontal="center" vertical="top"/>
    </xf>
    <xf numFmtId="49" fontId="22" fillId="0" borderId="5" xfId="1" applyNumberFormat="1" applyFont="1" applyBorder="1" applyAlignment="1">
      <alignment horizontal="center" vertical="top"/>
    </xf>
    <xf numFmtId="49" fontId="22" fillId="0" borderId="16" xfId="1" applyNumberFormat="1" applyFont="1" applyBorder="1" applyAlignment="1">
      <alignment horizontal="center" vertical="top"/>
    </xf>
    <xf numFmtId="49" fontId="22" fillId="0" borderId="4" xfId="1" applyNumberFormat="1" applyFont="1" applyBorder="1" applyAlignment="1">
      <alignment horizontal="center" vertical="top" wrapText="1"/>
    </xf>
    <xf numFmtId="49" fontId="22" fillId="0" borderId="5" xfId="1" applyNumberFormat="1" applyFont="1" applyBorder="1" applyAlignment="1">
      <alignment horizontal="center" vertical="top" wrapText="1"/>
    </xf>
    <xf numFmtId="49" fontId="22" fillId="0" borderId="16" xfId="1" applyNumberFormat="1" applyFont="1" applyBorder="1" applyAlignment="1">
      <alignment horizontal="center" vertical="top" wrapText="1"/>
    </xf>
    <xf numFmtId="49" fontId="22" fillId="0" borderId="6" xfId="1" applyNumberFormat="1" applyFont="1" applyBorder="1" applyAlignment="1">
      <alignment horizontal="center" vertical="top" wrapText="1"/>
    </xf>
    <xf numFmtId="49" fontId="22" fillId="0" borderId="7" xfId="1" applyNumberFormat="1" applyFont="1" applyBorder="1" applyAlignment="1">
      <alignment horizontal="center" vertical="top" wrapText="1"/>
    </xf>
    <xf numFmtId="49" fontId="22" fillId="0" borderId="17" xfId="1" applyNumberFormat="1" applyFont="1" applyBorder="1" applyAlignment="1">
      <alignment horizontal="center" vertical="top" wrapText="1"/>
    </xf>
    <xf numFmtId="166" fontId="24" fillId="0" borderId="3" xfId="1" applyNumberFormat="1" applyFont="1" applyBorder="1" applyAlignment="1">
      <alignment horizontal="left" vertical="center"/>
    </xf>
    <xf numFmtId="0" fontId="24" fillId="0" borderId="18" xfId="1" applyFont="1" applyBorder="1" applyAlignment="1">
      <alignment horizontal="center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/>
    </xf>
    <xf numFmtId="0" fontId="24" fillId="0" borderId="0" xfId="1" applyFont="1" applyAlignment="1">
      <alignment horizontal="center" wrapText="1"/>
    </xf>
    <xf numFmtId="0" fontId="24" fillId="0" borderId="0" xfId="1" applyFont="1" applyAlignment="1">
      <alignment horizontal="center"/>
    </xf>
  </cellXfs>
  <cellStyles count="6">
    <cellStyle name="Name4" xfId="2"/>
    <cellStyle name="Обычный" xfId="0" builtinId="0"/>
    <cellStyle name="Обычный 2" xfId="3"/>
    <cellStyle name="Обычный 3" xfId="4"/>
    <cellStyle name="Обычный_Заявка и справка (ШАБЛОН)" xfId="5"/>
    <cellStyle name="Обычный_пр.020.104 (июнь 2004 г.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18"/>
  <sheetViews>
    <sheetView tabSelected="1" view="pageBreakPreview" topLeftCell="A8" zoomScaleNormal="100" zoomScaleSheetLayoutView="100" workbookViewId="0">
      <selection activeCell="F22" sqref="F22"/>
    </sheetView>
  </sheetViews>
  <sheetFormatPr defaultColWidth="9.140625" defaultRowHeight="12.75"/>
  <cols>
    <col min="1" max="1" width="4.42578125" style="1" customWidth="1"/>
    <col min="2" max="2" width="6.140625" style="1" customWidth="1"/>
    <col min="3" max="3" width="4.5703125" style="1" customWidth="1"/>
    <col min="4" max="4" width="5.28515625" style="1" customWidth="1"/>
    <col min="5" max="5" width="10.140625" style="1" customWidth="1"/>
    <col min="6" max="6" width="48.85546875" style="1" customWidth="1"/>
    <col min="7" max="7" width="11.28515625" style="1" customWidth="1"/>
    <col min="8" max="19" width="9.85546875" style="1" customWidth="1"/>
    <col min="20" max="16384" width="9.140625" style="1"/>
  </cols>
  <sheetData>
    <row r="1" spans="1:19" ht="15">
      <c r="O1" s="2"/>
      <c r="S1" s="3" t="s">
        <v>0</v>
      </c>
    </row>
    <row r="2" spans="1:19" ht="18.75">
      <c r="A2" s="182"/>
      <c r="B2" s="182"/>
      <c r="C2" s="182"/>
      <c r="D2" s="182"/>
      <c r="E2" s="182"/>
      <c r="F2" s="182"/>
      <c r="G2" s="182"/>
      <c r="O2" s="4"/>
      <c r="P2" s="5"/>
      <c r="S2" s="3" t="s">
        <v>1</v>
      </c>
    </row>
    <row r="3" spans="1:19" ht="18.75">
      <c r="A3" s="173"/>
      <c r="B3" s="173"/>
      <c r="C3" s="173"/>
      <c r="D3" s="173"/>
      <c r="E3" s="173"/>
      <c r="F3" s="173"/>
      <c r="G3" s="173"/>
      <c r="O3" s="4"/>
      <c r="P3" s="5"/>
      <c r="S3" s="3" t="s">
        <v>2</v>
      </c>
    </row>
    <row r="4" spans="1:19" ht="18.75">
      <c r="A4" s="40"/>
      <c r="B4" s="40"/>
      <c r="C4" s="40"/>
      <c r="D4" s="40"/>
      <c r="E4" s="40"/>
      <c r="F4" s="40"/>
      <c r="G4" s="40"/>
      <c r="O4" s="4"/>
      <c r="P4" s="5"/>
      <c r="S4" s="1" t="s">
        <v>3</v>
      </c>
    </row>
    <row r="5" spans="1:19" ht="18.75">
      <c r="A5" s="40"/>
      <c r="B5" s="40"/>
      <c r="C5" s="40"/>
      <c r="D5" s="40"/>
      <c r="E5" s="40"/>
      <c r="F5" s="40"/>
      <c r="G5" s="40"/>
      <c r="O5" s="4"/>
      <c r="P5" s="5"/>
      <c r="Q5" s="5"/>
      <c r="R5" s="5"/>
      <c r="S5" s="3"/>
    </row>
    <row r="6" spans="1:19" ht="15.75">
      <c r="A6" s="183" t="s">
        <v>96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ht="15.75">
      <c r="A7" s="42"/>
      <c r="B7" s="43"/>
      <c r="C7" s="6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25">
      <c r="A8" s="7"/>
      <c r="B8" s="8" t="s">
        <v>5</v>
      </c>
      <c r="C8" s="9" t="s">
        <v>6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>
      <c r="A9" s="7"/>
      <c r="B9" s="7"/>
      <c r="C9" s="11" t="s">
        <v>76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4.25">
      <c r="A10" s="7"/>
      <c r="B10" s="7"/>
      <c r="C10" s="11" t="s">
        <v>7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>
      <c r="A11" s="12"/>
      <c r="B11" s="12"/>
      <c r="C11" s="11" t="s">
        <v>8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/>
      <c r="B12" s="12"/>
      <c r="C12" s="11" t="s">
        <v>92</v>
      </c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2.5">
      <c r="A13" s="12"/>
      <c r="B13" s="12"/>
      <c r="C13" s="44" t="s">
        <v>73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176" t="s">
        <v>9</v>
      </c>
      <c r="B14" s="177"/>
      <c r="C14" s="177"/>
      <c r="D14" s="177"/>
      <c r="E14" s="177"/>
      <c r="F14" s="178" t="s">
        <v>10</v>
      </c>
      <c r="G14" s="178" t="s">
        <v>11</v>
      </c>
      <c r="H14" s="167" t="s">
        <v>12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A15" s="179" t="s">
        <v>13</v>
      </c>
      <c r="B15" s="167" t="s">
        <v>14</v>
      </c>
      <c r="C15" s="167"/>
      <c r="D15" s="167"/>
      <c r="E15" s="167"/>
      <c r="F15" s="178"/>
      <c r="G15" s="178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A16" s="180"/>
      <c r="B16" s="164"/>
      <c r="C16" s="167" t="s">
        <v>15</v>
      </c>
      <c r="D16" s="167"/>
      <c r="E16" s="167"/>
      <c r="F16" s="178"/>
      <c r="G16" s="178"/>
      <c r="H16" s="163" t="s">
        <v>16</v>
      </c>
      <c r="I16" s="163" t="s">
        <v>17</v>
      </c>
      <c r="J16" s="163" t="s">
        <v>18</v>
      </c>
      <c r="K16" s="163" t="s">
        <v>19</v>
      </c>
      <c r="L16" s="163" t="s">
        <v>20</v>
      </c>
      <c r="M16" s="163" t="s">
        <v>21</v>
      </c>
      <c r="N16" s="163" t="s">
        <v>22</v>
      </c>
      <c r="O16" s="163" t="s">
        <v>23</v>
      </c>
      <c r="P16" s="163" t="s">
        <v>24</v>
      </c>
      <c r="Q16" s="163" t="s">
        <v>25</v>
      </c>
      <c r="R16" s="163" t="s">
        <v>26</v>
      </c>
      <c r="S16" s="163" t="s">
        <v>27</v>
      </c>
    </row>
    <row r="17" spans="1:19">
      <c r="A17" s="180"/>
      <c r="B17" s="165"/>
      <c r="C17" s="164"/>
      <c r="D17" s="167" t="s">
        <v>28</v>
      </c>
      <c r="E17" s="167"/>
      <c r="F17" s="178"/>
      <c r="G17" s="17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>
      <c r="A18" s="180"/>
      <c r="B18" s="165"/>
      <c r="C18" s="165"/>
      <c r="D18" s="168"/>
      <c r="E18" s="14" t="s">
        <v>29</v>
      </c>
      <c r="F18" s="178"/>
      <c r="G18" s="178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ht="14.25">
      <c r="A19" s="180"/>
      <c r="B19" s="165"/>
      <c r="C19" s="165"/>
      <c r="D19" s="169"/>
      <c r="E19" s="15">
        <v>111</v>
      </c>
      <c r="F19" s="16" t="s">
        <v>30</v>
      </c>
      <c r="G19" s="17">
        <f>SUM(H19:S19)</f>
        <v>417319</v>
      </c>
      <c r="H19" s="45">
        <f>Подуш!H19+'  100% повышение'!H19+'квал категория'!H19+медики!H19+'23% (71% на 2024г)'!H19+ОПВР!H19+'увел. гос. степендии 25%'!H19+внеурочка!H19+'Бесплатное Типо (целевой)'!H19+доживание!H19+ЕЦ!H19+'повышение 50% стипендии'!H19</f>
        <v>34832</v>
      </c>
      <c r="I19" s="45">
        <f>Подуш!I19+'  100% повышение'!I19+'квал категория'!I19+медики!I19+'23% (71% на 2024г)'!I19+ОПВР!I19+'увел. гос. степендии 25%'!I19+внеурочка!I19+'Бесплатное Типо (целевой)'!I19+доживание!I19+ЕЦ!I19+'повышение 50% стипендии'!I19</f>
        <v>34832</v>
      </c>
      <c r="J19" s="45">
        <f>Подуш!J19+'  100% повышение'!J19+'квал категория'!J19+медики!J19+'23% (71% на 2024г)'!J19+ОПВР!J19+'увел. гос. степендии 25%'!J19+внеурочка!J19+'Бесплатное Типо (целевой)'!J19+доживание!J19+ЕЦ!J19+'повышение 50% стипендии'!J19</f>
        <v>34832</v>
      </c>
      <c r="K19" s="45">
        <f>Подуш!K19+'  100% повышение'!K19+'квал категория'!K19+медики!K19+'23% (71% на 2024г)'!K19+ОПВР!K19+'увел. гос. степендии 25%'!K19+внеурочка!K19+'Бесплатное Типо (целевой)'!K19+доживание!K19+ЕЦ!K19+'повышение 50% стипендии'!K19</f>
        <v>34832</v>
      </c>
      <c r="L19" s="45">
        <f>Подуш!L19+'  100% повышение'!L19+'квал категория'!L19+медики!L19+'23% (71% на 2024г)'!L19+ОПВР!L19+'увел. гос. степендии 25%'!L19+внеурочка!L19+'Бесплатное Типо (целевой)'!L19+доживание!L19+ЕЦ!L19+'повышение 50% стипендии'!L19</f>
        <v>34832</v>
      </c>
      <c r="M19" s="45">
        <f>Подуш!M19+'  100% повышение'!M19+'квал категория'!M19+медики!M19+'23% (71% на 2024г)'!M19+ОПВР!M19+'увел. гос. степендии 25%'!M19+внеурочка!M19+'Бесплатное Типо (целевой)'!M19+доживание!M19+ЕЦ!M19+'повышение 50% стипендии'!M19</f>
        <v>60969</v>
      </c>
      <c r="N19" s="45">
        <f>Подуш!N19+'  100% повышение'!N19+'квал категория'!N19+медики!N19+'23% (71% на 2024г)'!N19+ОПВР!N19+'увел. гос. степендии 25%'!N19+внеурочка!N19+'Бесплатное Типо (целевой)'!N19+доживание!N19+ЕЦ!N19+'повышение 50% стипендии'!N19</f>
        <v>44559</v>
      </c>
      <c r="O19" s="45">
        <f>Подуш!O19+'  100% повышение'!O19+'квал категория'!O19+медики!O19+'23% (71% на 2024г)'!O19+ОПВР!O19+'увел. гос. степендии 25%'!O19+внеурочка!O19+'Бесплатное Типо (целевой)'!O19+доживание!O19+ЕЦ!O19+'повышение 50% стипендии'!O19</f>
        <v>18426</v>
      </c>
      <c r="P19" s="45">
        <f>Подуш!P19+'  100% повышение'!P19+'квал категория'!P19+медики!P19+'23% (71% на 2024г)'!P19+ОПВР!P19+'увел. гос. степендии 25%'!P19+внеурочка!P19+'Бесплатное Типо (целевой)'!P19+доживание!P19+ЕЦ!P19+'повышение 50% стипендии'!P19</f>
        <v>29723</v>
      </c>
      <c r="Q19" s="45">
        <f>Подуш!Q19+'  100% повышение'!Q19+'квал категория'!Q19+медики!Q19+'23% (71% на 2024г)'!Q19+ОПВР!Q19+'увел. гос. степендии 25%'!Q19+внеурочка!Q19+'Бесплатное Типо (целевой)'!Q19+доживание!Q19+ЕЦ!Q19+'повышение 50% стипендии'!Q19</f>
        <v>29723</v>
      </c>
      <c r="R19" s="45">
        <f>Подуш!R19+'  100% повышение'!R19+'квал категория'!R19+медики!R19+'23% (71% на 2024г)'!R19+ОПВР!R19+'увел. гос. степендии 25%'!R19+внеурочка!R19+'Бесплатное Типо (целевой)'!R19+доживание!R19+ЕЦ!R19+'повышение 50% стипендии'!R19</f>
        <v>29723</v>
      </c>
      <c r="S19" s="45">
        <f>Подуш!S19+'  100% повышение'!S19+'квал категория'!S19+медики!S19+'23% (71% на 2024г)'!S19+ОПВР!S19+'увел. гос. степендии 25%'!S19+внеурочка!S19+'Бесплатное Типо (целевой)'!S19+доживание!S19+ЕЦ!S19+'повышение 50% стипендии'!S19</f>
        <v>30036</v>
      </c>
    </row>
    <row r="20" spans="1:19" ht="14.25">
      <c r="A20" s="180"/>
      <c r="B20" s="165"/>
      <c r="C20" s="165"/>
      <c r="D20" s="169"/>
      <c r="E20" s="15">
        <v>112</v>
      </c>
      <c r="F20" s="18" t="s">
        <v>31</v>
      </c>
      <c r="G20" s="17">
        <f t="shared" ref="G20:G52" si="0">SUM(H20:S20)</f>
        <v>0</v>
      </c>
      <c r="H20" s="45">
        <f>Подуш!H20+'  100% повышение'!H20+'квал категория'!H20+медики!H20+'23% (71% на 2024г)'!H20+ОПВР!H20+'увел. гос. степендии 25%'!H20+внеурочка!H20+'Бесплатное Типо (целевой)'!H20+доживание!H20+ЕЦ!H20+'повышение 50% стипендии'!H20</f>
        <v>0</v>
      </c>
      <c r="I20" s="45">
        <f>Подуш!I20+'  100% повышение'!I20+'квал категория'!I20+медики!I20+'23% (71% на 2024г)'!I20+ОПВР!I20+'увел. гос. степендии 25%'!I20+внеурочка!I20+'Бесплатное Типо (целевой)'!I20+доживание!I20+ЕЦ!I20+'повышение 50% стипендии'!I20</f>
        <v>0</v>
      </c>
      <c r="J20" s="45">
        <f>Подуш!J20+'  100% повышение'!J20+'квал категория'!J20+медики!J20+'23% (71% на 2024г)'!J20+ОПВР!J20+'увел. гос. степендии 25%'!J20+внеурочка!J20+'Бесплатное Типо (целевой)'!J20+доживание!J20+ЕЦ!J20+'повышение 50% стипендии'!J20</f>
        <v>0</v>
      </c>
      <c r="K20" s="45">
        <f>Подуш!K20+'  100% повышение'!K20+'квал категория'!K20+медики!K20+'23% (71% на 2024г)'!K20+ОПВР!K20+'увел. гос. степендии 25%'!K20+внеурочка!K20+'Бесплатное Типо (целевой)'!K20+доживание!K20+ЕЦ!K20+'повышение 50% стипендии'!K20</f>
        <v>0</v>
      </c>
      <c r="L20" s="45">
        <f>Подуш!L20+'  100% повышение'!L20+'квал категория'!L20+медики!L20+'23% (71% на 2024г)'!L20+ОПВР!L20+'увел. гос. степендии 25%'!L20+внеурочка!L20+'Бесплатное Типо (целевой)'!L20+доживание!L20+ЕЦ!L20+'повышение 50% стипендии'!L20</f>
        <v>0</v>
      </c>
      <c r="M20" s="45">
        <f>Подуш!M20+'  100% повышение'!M20+'квал категория'!M20+медики!M20+'23% (71% на 2024г)'!M20+ОПВР!M20+'увел. гос. степендии 25%'!M20+внеурочка!M20+'Бесплатное Типо (целевой)'!M20+доживание!M20+ЕЦ!M20+'повышение 50% стипендии'!M20</f>
        <v>0</v>
      </c>
      <c r="N20" s="45">
        <f>Подуш!N20+'  100% повышение'!N20+'квал категория'!N20+медики!N20+'23% (71% на 2024г)'!N20+ОПВР!N20+'увел. гос. степендии 25%'!N20+внеурочка!N20+'Бесплатное Типо (целевой)'!N20+доживание!N20+ЕЦ!N20+'повышение 50% стипендии'!N20</f>
        <v>0</v>
      </c>
      <c r="O20" s="45">
        <f>Подуш!O20+'  100% повышение'!O20+'квал категория'!O20+медики!O20+'23% (71% на 2024г)'!O20+ОПВР!O20+'увел. гос. степендии 25%'!O20+внеурочка!O20+'Бесплатное Типо (целевой)'!O20+доживание!O20+ЕЦ!O20+'повышение 50% стипендии'!O20</f>
        <v>0</v>
      </c>
      <c r="P20" s="45">
        <f>Подуш!P20+'  100% повышение'!P20+'квал категория'!P20+медики!P20+'23% (71% на 2024г)'!P20+ОПВР!P20+'увел. гос. степендии 25%'!P20+внеурочка!P20+'Бесплатное Типо (целевой)'!P20+доживание!P20+ЕЦ!P20+'повышение 50% стипендии'!P20</f>
        <v>0</v>
      </c>
      <c r="Q20" s="45">
        <f>Подуш!Q20+'  100% повышение'!Q20+'квал категория'!Q20+медики!Q20+'23% (71% на 2024г)'!Q20+ОПВР!Q20+'увел. гос. степендии 25%'!Q20+внеурочка!Q20+'Бесплатное Типо (целевой)'!Q20+доживание!Q20+ЕЦ!Q20+'повышение 50% стипендии'!Q20</f>
        <v>0</v>
      </c>
      <c r="R20" s="45">
        <f>Подуш!R20+'  100% повышение'!R20+'квал категория'!R20+медики!R20+'23% (71% на 2024г)'!R20+ОПВР!R20+'увел. гос. степендии 25%'!R20+внеурочка!R20+'Бесплатное Типо (целевой)'!R20+доживание!R20+ЕЦ!R20+'повышение 50% стипендии'!R20</f>
        <v>0</v>
      </c>
      <c r="S20" s="45">
        <f>Подуш!S20+'  100% повышение'!S20+'квал категория'!S20+медики!S20+'23% (71% на 2024г)'!S20+ОПВР!S20+'увел. гос. степендии 25%'!S20+внеурочка!S20+'Бесплатное Типо (целевой)'!S20+доживание!S20+ЕЦ!S20+'повышение 50% стипендии'!S20</f>
        <v>0</v>
      </c>
    </row>
    <row r="21" spans="1:19" ht="14.25">
      <c r="A21" s="180"/>
      <c r="B21" s="165"/>
      <c r="C21" s="165"/>
      <c r="D21" s="169"/>
      <c r="E21" s="15">
        <v>113</v>
      </c>
      <c r="F21" s="18" t="s">
        <v>32</v>
      </c>
      <c r="G21" s="155">
        <f>SUM(H21:S21)</f>
        <v>17214</v>
      </c>
      <c r="H21" s="45">
        <f>Подуш!H21+'  100% повышение'!H21+'квал категория'!H21+медики!H21+'23% (71% на 2024г)'!H21+ОПВР!H21+'увел. гос. степендии 25%'!H21+внеурочка!H21+'Бесплатное Типо (целевой)'!H21+доживание!H21+ЕЦ!H21+'повышение 50% стипендии'!H21</f>
        <v>0</v>
      </c>
      <c r="I21" s="45">
        <f>Подуш!I21+'  100% повышение'!I21+'квал категория'!I21+медики!I21+'23% (71% на 2024г)'!I21+ОПВР!I21+'увел. гос. степендии 25%'!I21+внеурочка!I21+'Бесплатное Типо (целевой)'!I21+доживание!I21+ЕЦ!I21+'повышение 50% стипендии'!I21</f>
        <v>0</v>
      </c>
      <c r="J21" s="45">
        <f>Подуш!J21+'  100% повышение'!J21+'квал категория'!J21+медики!J21+'23% (71% на 2024г)'!J21+ОПВР!J21+'увел. гос. степендии 25%'!J21+внеурочка!J21+'Бесплатное Типо (целевой)'!J21+доживание!J21+ЕЦ!J21+'повышение 50% стипендии'!J21</f>
        <v>0</v>
      </c>
      <c r="K21" s="45">
        <f>Подуш!K21+'  100% повышение'!K21+'квал категория'!K21+медики!K21+'23% (71% на 2024г)'!K21+ОПВР!K21+'увел. гос. степендии 25%'!K21+внеурочка!K21+'Бесплатное Типо (целевой)'!K21+доживание!K21+ЕЦ!K21+'повышение 50% стипендии'!K21</f>
        <v>0</v>
      </c>
      <c r="L21" s="45">
        <f>Подуш!L21+'  100% повышение'!L21+'квал категория'!L21+медики!L21+'23% (71% на 2024г)'!L21+ОПВР!L21+'увел. гос. степендии 25%'!L21+внеурочка!L21+'Бесплатное Типо (целевой)'!L21+доживание!L21+ЕЦ!L21+'повышение 50% стипендии'!L21</f>
        <v>0</v>
      </c>
      <c r="M21" s="45">
        <f>Подуш!M21+'  100% повышение'!M21+'квал категория'!M21+медики!M21+'23% (71% на 2024г)'!M21+ОПВР!M21+'увел. гос. степендии 25%'!M21+внеурочка!M21+'Бесплатное Типо (целевой)'!M21+доживание!M21+ЕЦ!M21+'повышение 50% стипендии'!M21</f>
        <v>0</v>
      </c>
      <c r="N21" s="45">
        <f>Подуш!N21+'  100% повышение'!N21+'квал категория'!N21+медики!N21+'23% (71% на 2024г)'!N21+ОПВР!N21+'увел. гос. степендии 25%'!N21+внеурочка!N21+'Бесплатное Типо (целевой)'!N21+доживание!N21+ЕЦ!N21+'повышение 50% стипендии'!N21</f>
        <v>17214</v>
      </c>
      <c r="O21" s="45">
        <f>Подуш!O21+'  100% повышение'!O21+'квал категория'!O21+медики!O21+'23% (71% на 2024г)'!O21+ОПВР!O21+'увел. гос. степендии 25%'!O21+внеурочка!O21+'Бесплатное Типо (целевой)'!O21+доживание!O21+ЕЦ!O21+'повышение 50% стипендии'!O21</f>
        <v>0</v>
      </c>
      <c r="P21" s="45">
        <f>Подуш!P21+'  100% повышение'!P21+'квал категория'!P21+медики!P21+'23% (71% на 2024г)'!P21+ОПВР!P21+'увел. гос. степендии 25%'!P21+внеурочка!P21+'Бесплатное Типо (целевой)'!P21+доживание!P21+ЕЦ!P21+'повышение 50% стипендии'!P21</f>
        <v>0</v>
      </c>
      <c r="Q21" s="45">
        <f>Подуш!Q21+'  100% повышение'!Q21+'квал категория'!Q21+медики!Q21+'23% (71% на 2024г)'!Q21+ОПВР!Q21+'увел. гос. степендии 25%'!Q21+внеурочка!Q21+'Бесплатное Типо (целевой)'!Q21+доживание!Q21+ЕЦ!Q21+'повышение 50% стипендии'!Q21</f>
        <v>0</v>
      </c>
      <c r="R21" s="45">
        <f>Подуш!R21+'  100% повышение'!R21+'квал категория'!R21+медики!R21+'23% (71% на 2024г)'!R21+ОПВР!R21+'увел. гос. степендии 25%'!R21+внеурочка!R21+'Бесплатное Типо (целевой)'!R21+доживание!R21+ЕЦ!R21+'повышение 50% стипендии'!R21</f>
        <v>0</v>
      </c>
      <c r="S21" s="45">
        <f>Подуш!S21+'  100% повышение'!S21+'квал категория'!S21+медики!S21+'23% (71% на 2024г)'!S21+ОПВР!S21+'увел. гос. степендии 25%'!S21+внеурочка!S21+'Бесплатное Типо (целевой)'!S21+доживание!S21+ЕЦ!S21+'повышение 50% стипендии'!S21</f>
        <v>0</v>
      </c>
    </row>
    <row r="22" spans="1:19" ht="14.25">
      <c r="A22" s="180"/>
      <c r="B22" s="165"/>
      <c r="C22" s="165"/>
      <c r="D22" s="169"/>
      <c r="E22" s="15">
        <v>116</v>
      </c>
      <c r="F22" s="18" t="s">
        <v>78</v>
      </c>
      <c r="G22" s="155">
        <f>SUM(H22:S22)</f>
        <v>6259</v>
      </c>
      <c r="H22" s="45">
        <f>Подуш!H22+'  100% повышение'!H22+'квал категория'!H22+медики!H22+'23% (71% на 2024г)'!H22+ОПВР!H22+'увел. гос. степендии 25%'!H22+внеурочка!H22+'Бесплатное Типо (целевой)'!H22+доживание!H22+ЕЦ!H22+'повышение 50% стипендии'!H22</f>
        <v>517</v>
      </c>
      <c r="I22" s="45">
        <f>Подуш!I22+'  100% повышение'!I22+'квал категория'!I22+медики!I22+'23% (71% на 2024г)'!I22+ОПВР!I22+'увел. гос. степендии 25%'!I22+внеурочка!I22+'Бесплатное Типо (целевой)'!I22+доживание!I22+ЕЦ!I22+'повышение 50% стипендии'!I22</f>
        <v>516</v>
      </c>
      <c r="J22" s="45">
        <f>Подуш!J22+'  100% повышение'!J22+'квал категория'!J22+медики!J22+'23% (71% на 2024г)'!J22+ОПВР!J22+'увел. гос. степендии 25%'!J22+внеурочка!J22+'Бесплатное Типо (целевой)'!J22+доживание!J22+ЕЦ!J22+'повышение 50% стипендии'!J22</f>
        <v>516</v>
      </c>
      <c r="K22" s="45">
        <f>Подуш!K22+'  100% повышение'!K22+'квал категория'!K22+медики!K22+'23% (71% на 2024г)'!K22+ОПВР!K22+'увел. гос. степендии 25%'!K22+внеурочка!K22+'Бесплатное Типо (целевой)'!K22+доживание!K22+ЕЦ!K22+'повышение 50% стипендии'!K22</f>
        <v>515</v>
      </c>
      <c r="L22" s="45">
        <f>Подуш!L22+'  100% повышение'!L22+'квал категория'!L22+медики!L22+'23% (71% на 2024г)'!L22+ОПВР!L22+'увел. гос. степендии 25%'!L22+внеурочка!L22+'Бесплатное Типо (целевой)'!L22+доживание!L22+ЕЦ!L22+'повышение 50% стипендии'!L22</f>
        <v>516</v>
      </c>
      <c r="M22" s="45">
        <f>Подуш!M22+'  100% повышение'!M22+'квал категория'!M22+медики!M22+'23% (71% на 2024г)'!M22+ОПВР!M22+'увел. гос. степендии 25%'!M22+внеурочка!M22+'Бесплатное Типо (целевой)'!M22+доживание!M22+ЕЦ!M22+'повышение 50% стипендии'!M22</f>
        <v>521</v>
      </c>
      <c r="N22" s="45">
        <f>Подуш!N22+'  100% повышение'!N22+'квал категория'!N22+медики!N22+'23% (71% на 2024г)'!N22+ОПВР!N22+'увел. гос. степендии 25%'!N22+внеурочка!N22+'Бесплатное Типо (целевой)'!N22+доживание!N22+ЕЦ!N22+'повышение 50% стипендии'!N22</f>
        <v>746</v>
      </c>
      <c r="O22" s="45">
        <f>Подуш!O22+'  100% повышение'!O22+'квал категория'!O22+медики!O22+'23% (71% на 2024г)'!O22+ОПВР!O22+'увел. гос. степендии 25%'!O22+внеурочка!O22+'Бесплатное Типо (целевой)'!O22+доживание!O22+ЕЦ!O22+'повышение 50% стипендии'!O22</f>
        <v>347</v>
      </c>
      <c r="P22" s="45">
        <f>Подуш!P22+'  100% повышение'!P22+'квал категория'!P22+медики!P22+'23% (71% на 2024г)'!P22+ОПВР!P22+'увел. гос. степендии 25%'!P22+внеурочка!P22+'Бесплатное Типо (целевой)'!P22+доживание!P22+ЕЦ!P22+'повышение 50% стипендии'!P22</f>
        <v>516</v>
      </c>
      <c r="Q22" s="45">
        <f>Подуш!Q22+'  100% повышение'!Q22+'квал категория'!Q22+медики!Q22+'23% (71% на 2024г)'!Q22+ОПВР!Q22+'увел. гос. степендии 25%'!Q22+внеурочка!Q22+'Бесплатное Типо (целевой)'!Q22+доживание!Q22+ЕЦ!Q22+'повышение 50% стипендии'!Q22</f>
        <v>516</v>
      </c>
      <c r="R22" s="45">
        <f>Подуш!R22+'  100% повышение'!R22+'квал категория'!R22+медики!R22+'23% (71% на 2024г)'!R22+ОПВР!R22+'увел. гос. степендии 25%'!R22+внеурочка!R22+'Бесплатное Типо (целевой)'!R22+доживание!R22+ЕЦ!R22+'повышение 50% стипендии'!R22</f>
        <v>516</v>
      </c>
      <c r="S22" s="45">
        <f>Подуш!S22+'  100% повышение'!S22+'квал категория'!S22+медики!S22+'23% (71% на 2024г)'!S22+ОПВР!S22+'увел. гос. степендии 25%'!S22+внеурочка!S22+'Бесплатное Типо (целевой)'!S22+доживание!S22+ЕЦ!S22+'повышение 50% стипендии'!S22</f>
        <v>517</v>
      </c>
    </row>
    <row r="23" spans="1:19" ht="14.25">
      <c r="A23" s="180"/>
      <c r="B23" s="165"/>
      <c r="C23" s="165"/>
      <c r="D23" s="169"/>
      <c r="E23" s="15">
        <v>121</v>
      </c>
      <c r="F23" s="18" t="s">
        <v>33</v>
      </c>
      <c r="G23" s="155">
        <f t="shared" si="0"/>
        <v>22535</v>
      </c>
      <c r="H23" s="45">
        <f>Подуш!H23+'  100% повышение'!H23+'квал категория'!H23+медики!H23+'23% (71% на 2024г)'!H23+ОПВР!H23+'увел. гос. степендии 25%'!H23+внеурочка!H23+'Бесплатное Типо (целевой)'!H23+доживание!H23+ЕЦ!H23+'повышение 50% стипендии'!H23</f>
        <v>1861</v>
      </c>
      <c r="I23" s="45">
        <f>Подуш!I23+'  100% повышение'!I23+'квал категория'!I23+медики!I23+'23% (71% на 2024г)'!I23+ОПВР!I23+'увел. гос. степендии 25%'!I23+внеурочка!I23+'Бесплатное Типо (целевой)'!I23+доживание!I23+ЕЦ!I23+'повышение 50% стипендии'!I23</f>
        <v>1861</v>
      </c>
      <c r="J23" s="45">
        <f>Подуш!J23+'  100% повышение'!J23+'квал категория'!J23+медики!J23+'23% (71% на 2024г)'!J23+ОПВР!J23+'увел. гос. степендии 25%'!J23+внеурочка!J23+'Бесплатное Типо (целевой)'!J23+доживание!J23+ЕЦ!J23+'повышение 50% стипендии'!J23</f>
        <v>1860</v>
      </c>
      <c r="K23" s="45">
        <f>Подуш!K23+'  100% повышение'!K23+'квал категория'!K23+медики!K23+'23% (71% на 2024г)'!K23+ОПВР!K23+'увел. гос. степендии 25%'!K23+внеурочка!K23+'Бесплатное Типо (целевой)'!K23+доживание!K23+ЕЦ!K23+'повышение 50% стипендии'!K23</f>
        <v>1861</v>
      </c>
      <c r="L23" s="45">
        <f>Подуш!L23+'  100% повышение'!L23+'квал категория'!L23+медики!L23+'23% (71% на 2024г)'!L23+ОПВР!L23+'увел. гос. степендии 25%'!L23+внеурочка!L23+'Бесплатное Типо (целевой)'!L23+доживание!L23+ЕЦ!L23+'повышение 50% стипендии'!L23</f>
        <v>1860</v>
      </c>
      <c r="M23" s="45">
        <f>Подуш!M23+'  100% повышение'!M23+'квал категория'!M23+медики!M23+'23% (71% на 2024г)'!M23+ОПВР!M23+'увел. гос. степендии 25%'!M23+внеурочка!M23+'Бесплатное Типо (целевой)'!M23+доживание!M23+ЕЦ!M23+'повышение 50% стипендии'!M23</f>
        <v>1872</v>
      </c>
      <c r="N23" s="45">
        <f>Подуш!N23+'  100% повышение'!N23+'квал категория'!N23+медики!N23+'23% (71% на 2024г)'!N23+ОПВР!N23+'увел. гос. степендии 25%'!N23+внеурочка!N23+'Бесплатное Типо (целевой)'!N23+доживание!N23+ЕЦ!N23+'повышение 50% стипендии'!N23</f>
        <v>2663</v>
      </c>
      <c r="O23" s="45">
        <f>Подуш!O23+'  100% повышение'!O23+'квал категория'!O23+медики!O23+'23% (71% на 2024г)'!O23+ОПВР!O23+'увел. гос. степендии 25%'!O23+внеурочка!O23+'Бесплатное Типо (целевой)'!O23+доживание!O23+ЕЦ!O23+'повышение 50% стипендии'!O23</f>
        <v>1251</v>
      </c>
      <c r="P23" s="45">
        <f>Подуш!P23+'  100% повышение'!P23+'квал категория'!P23+медики!P23+'23% (71% на 2024г)'!P23+ОПВР!P23+'увел. гос. степендии 25%'!P23+внеурочка!P23+'Бесплатное Типо (целевой)'!P23+доживание!P23+ЕЦ!P23+'повышение 50% стипендии'!P23</f>
        <v>1862</v>
      </c>
      <c r="Q23" s="45">
        <f>Подуш!Q23+'  100% повышение'!Q23+'квал категория'!Q23+медики!Q23+'23% (71% на 2024г)'!Q23+ОПВР!Q23+'увел. гос. степендии 25%'!Q23+внеурочка!Q23+'Бесплатное Типо (целевой)'!Q23+доживание!Q23+ЕЦ!Q23+'повышение 50% стипендии'!Q23</f>
        <v>1862</v>
      </c>
      <c r="R23" s="45">
        <f>Подуш!R23+'  100% повышение'!R23+'квал категория'!R23+медики!R23+'23% (71% на 2024г)'!R23+ОПВР!R23+'увел. гос. степендии 25%'!R23+внеурочка!R23+'Бесплатное Типо (целевой)'!R23+доживание!R23+ЕЦ!R23+'повышение 50% стипендии'!R23</f>
        <v>1862</v>
      </c>
      <c r="S23" s="45">
        <f>Подуш!S23+'  100% повышение'!S23+'квал категория'!S23+медики!S23+'23% (71% на 2024г)'!S23+ОПВР!S23+'увел. гос. степендии 25%'!S23+внеурочка!S23+'Бесплатное Типо (целевой)'!S23+доживание!S23+ЕЦ!S23+'повышение 50% стипендии'!S23</f>
        <v>1860</v>
      </c>
    </row>
    <row r="24" spans="1:19" ht="25.5">
      <c r="A24" s="180"/>
      <c r="B24" s="165"/>
      <c r="C24" s="165"/>
      <c r="D24" s="169"/>
      <c r="E24" s="15">
        <v>122</v>
      </c>
      <c r="F24" s="18" t="s">
        <v>34</v>
      </c>
      <c r="G24" s="155">
        <f t="shared" si="0"/>
        <v>13145</v>
      </c>
      <c r="H24" s="45">
        <f>Подуш!H24+'  100% повышение'!H24+'квал категория'!H24+медики!H24+'23% (71% на 2024г)'!H24+ОПВР!H24+'увел. гос. степендии 25%'!H24+внеурочка!H24+'Бесплатное Типо (целевой)'!H24+доживание!H24+ЕЦ!H24+'повышение 50% стипендии'!H24</f>
        <v>1085</v>
      </c>
      <c r="I24" s="45">
        <f>Подуш!I24+'  100% повышение'!I24+'квал категория'!I24+медики!I24+'23% (71% на 2024г)'!I24+ОПВР!I24+'увел. гос. степендии 25%'!I24+внеурочка!I24+'Бесплатное Типо (целевой)'!I24+доживание!I24+ЕЦ!I24+'повышение 50% стипендии'!I24</f>
        <v>1085</v>
      </c>
      <c r="J24" s="45">
        <f>Подуш!J24+'  100% повышение'!J24+'квал категория'!J24+медики!J24+'23% (71% на 2024г)'!J24+ОПВР!J24+'увел. гос. степендии 25%'!J24+внеурочка!J24+'Бесплатное Типо (целевой)'!J24+доживание!J24+ЕЦ!J24+'повышение 50% стипендии'!J24</f>
        <v>1086</v>
      </c>
      <c r="K24" s="45">
        <f>Подуш!K24+'  100% повышение'!K24+'квал категория'!K24+медики!K24+'23% (71% на 2024г)'!K24+ОПВР!K24+'увел. гос. степендии 25%'!K24+внеурочка!K24+'Бесплатное Типо (целевой)'!K24+доживание!K24+ЕЦ!K24+'повышение 50% стипендии'!K24</f>
        <v>1085</v>
      </c>
      <c r="L24" s="45">
        <f>Подуш!L24+'  100% повышение'!L24+'квал категория'!L24+медики!L24+'23% (71% на 2024г)'!L24+ОПВР!L24+'увел. гос. степендии 25%'!L24+внеурочка!L24+'Бесплатное Типо (целевой)'!L24+доживание!L24+ЕЦ!L24+'повышение 50% стипендии'!L24</f>
        <v>1084</v>
      </c>
      <c r="M24" s="45">
        <f>Подуш!M24+'  100% повышение'!M24+'квал категория'!M24+медики!M24+'23% (71% на 2024г)'!M24+ОПВР!M24+'увел. гос. степендии 25%'!M24+внеурочка!M24+'Бесплатное Типо (целевой)'!M24+доживание!M24+ЕЦ!M24+'повышение 50% стипендии'!M24</f>
        <v>1091</v>
      </c>
      <c r="N24" s="45">
        <f>Подуш!N24+'  100% повышение'!N24+'квал категория'!N24+медики!N24+'23% (71% на 2024г)'!N24+ОПВР!N24+'увел. гос. степендии 25%'!N24+внеурочка!N24+'Бесплатное Типо (целевой)'!N24+доживание!N24+ЕЦ!N24+'повышение 50% стипендии'!N24</f>
        <v>1553</v>
      </c>
      <c r="O24" s="45">
        <f>Подуш!O24+'  100% повышение'!O24+'квал категория'!O24+медики!O24+'23% (71% на 2024г)'!O24+ОПВР!O24+'увел. гос. степендии 25%'!O24+внеурочка!O24+'Бесплатное Типо (целевой)'!O24+доживание!O24+ЕЦ!O24+'повышение 50% стипендии'!O24</f>
        <v>730</v>
      </c>
      <c r="P24" s="45">
        <f>Подуш!P24+'  100% повышение'!P24+'квал категория'!P24+медики!P24+'23% (71% на 2024г)'!P24+ОПВР!P24+'увел. гос. степендии 25%'!P24+внеурочка!P24+'Бесплатное Типо (целевой)'!P24+доживание!P24+ЕЦ!P24+'повышение 50% стипендии'!P24</f>
        <v>1086</v>
      </c>
      <c r="Q24" s="45">
        <f>Подуш!Q24+'  100% повышение'!Q24+'квал категория'!Q24+медики!Q24+'23% (71% на 2024г)'!Q24+ОПВР!Q24+'увел. гос. степендии 25%'!Q24+внеурочка!Q24+'Бесплатное Типо (целевой)'!Q24+доживание!Q24+ЕЦ!Q24+'повышение 50% стипендии'!Q24</f>
        <v>1087</v>
      </c>
      <c r="R24" s="45">
        <f>Подуш!R24+'  100% повышение'!R24+'квал категория'!R24+медики!R24+'23% (71% на 2024г)'!R24+ОПВР!R24+'увел. гос. степендии 25%'!R24+внеурочка!R24+'Бесплатное Типо (целевой)'!R24+доживание!R24+ЕЦ!R24+'повышение 50% стипендии'!R24</f>
        <v>1086</v>
      </c>
      <c r="S24" s="45">
        <f>Подуш!S24+'  100% повышение'!S24+'квал категория'!S24+медики!S24+'23% (71% на 2024г)'!S24+ОПВР!S24+'увел. гос. степендии 25%'!S24+внеурочка!S24+'Бесплатное Типо (целевой)'!S24+доживание!S24+ЕЦ!S24+'повышение 50% стипендии'!S24</f>
        <v>1087</v>
      </c>
    </row>
    <row r="25" spans="1:19" ht="14.25">
      <c r="A25" s="180"/>
      <c r="B25" s="165"/>
      <c r="C25" s="165"/>
      <c r="D25" s="169"/>
      <c r="E25" s="15">
        <v>123</v>
      </c>
      <c r="F25" s="18" t="s">
        <v>35</v>
      </c>
      <c r="G25" s="155">
        <f t="shared" si="0"/>
        <v>420</v>
      </c>
      <c r="H25" s="45">
        <f>Подуш!H25+'  100% повышение'!H25+'квал категория'!H25+медики!H25+'23% (71% на 2024г)'!H25+ОПВР!H25+'увел. гос. степендии 25%'!H25+внеурочка!H25+'Бесплатное Типо (целевой)'!H25+доживание!H25+ЕЦ!H25+'повышение 50% стипендии'!H25</f>
        <v>0</v>
      </c>
      <c r="I25" s="45">
        <f>Подуш!I25+'  100% повышение'!I25+'квал категория'!I25+медики!I25+'23% (71% на 2024г)'!I25+ОПВР!I25+'увел. гос. степендии 25%'!I25+внеурочка!I25+'Бесплатное Типо (целевой)'!I25+доживание!I25+ЕЦ!I25+'повышение 50% стипендии'!I25</f>
        <v>420</v>
      </c>
      <c r="J25" s="45">
        <f>Подуш!J25+'  100% повышение'!J25+'квал категория'!J25+медики!J25+'23% (71% на 2024г)'!J25+ОПВР!J25+'увел. гос. степендии 25%'!J25+внеурочка!J25+'Бесплатное Типо (целевой)'!J25+доживание!J25+ЕЦ!J25+'повышение 50% стипендии'!J25</f>
        <v>0</v>
      </c>
      <c r="K25" s="45">
        <f>Подуш!K25+'  100% повышение'!K25+'квал категория'!K25+медики!K25+'23% (71% на 2024г)'!K25+ОПВР!K25+'увел. гос. степендии 25%'!K25+внеурочка!K25+'Бесплатное Типо (целевой)'!K25+доживание!K25+ЕЦ!K25+'повышение 50% стипендии'!K25</f>
        <v>0</v>
      </c>
      <c r="L25" s="45">
        <f>Подуш!L25+'  100% повышение'!L25+'квал категория'!L25+медики!L25+'23% (71% на 2024г)'!L25+ОПВР!L25+'увел. гос. степендии 25%'!L25+внеурочка!L25+'Бесплатное Типо (целевой)'!L25+доживание!L25+ЕЦ!L25+'повышение 50% стипендии'!L25</f>
        <v>0</v>
      </c>
      <c r="M25" s="45">
        <f>Подуш!M25+'  100% повышение'!M25+'квал категория'!M25+медики!M25+'23% (71% на 2024г)'!M25+ОПВР!M25+'увел. гос. степендии 25%'!M25+внеурочка!M25+'Бесплатное Типо (целевой)'!M25+доживание!M25+ЕЦ!M25+'повышение 50% стипендии'!M25</f>
        <v>0</v>
      </c>
      <c r="N25" s="45">
        <f>Подуш!N25+'  100% повышение'!N25+'квал категория'!N25+медики!N25+'23% (71% на 2024г)'!N25+ОПВР!N25+'увел. гос. степендии 25%'!N25+внеурочка!N25+'Бесплатное Типо (целевой)'!N25+доживание!N25+ЕЦ!N25+'повышение 50% стипендии'!N25</f>
        <v>0</v>
      </c>
      <c r="O25" s="45">
        <f>Подуш!O25+'  100% повышение'!O25+'квал категория'!O25+медики!O25+'23% (71% на 2024г)'!O25+ОПВР!O25+'увел. гос. степендии 25%'!O25+внеурочка!O25+'Бесплатное Типо (целевой)'!O25+доживание!O25+ЕЦ!O25+'повышение 50% стипендии'!O25</f>
        <v>0</v>
      </c>
      <c r="P25" s="45">
        <f>Подуш!P25+'  100% повышение'!P25+'квал категория'!P25+медики!P25+'23% (71% на 2024г)'!P25+ОПВР!P25+'увел. гос. степендии 25%'!P25+внеурочка!P25+'Бесплатное Типо (целевой)'!P25+доживание!P25+ЕЦ!P25+'повышение 50% стипендии'!P25</f>
        <v>0</v>
      </c>
      <c r="Q25" s="45">
        <f>Подуш!Q25+'  100% повышение'!Q25+'квал категория'!Q25+медики!Q25+'23% (71% на 2024г)'!Q25+ОПВР!Q25+'увел. гос. степендии 25%'!Q25+внеурочка!Q25+'Бесплатное Типо (целевой)'!Q25+доживание!Q25+ЕЦ!Q25+'повышение 50% стипендии'!Q25</f>
        <v>0</v>
      </c>
      <c r="R25" s="45">
        <f>Подуш!R25+'  100% повышение'!R25+'квал категория'!R25+медики!R25+'23% (71% на 2024г)'!R25+ОПВР!R25+'увел. гос. степендии 25%'!R25+внеурочка!R25+'Бесплатное Типо (целевой)'!R25+доживание!R25+ЕЦ!R25+'повышение 50% стипендии'!R25</f>
        <v>0</v>
      </c>
      <c r="S25" s="45">
        <f>Подуш!S25+'  100% повышение'!S25+'квал категория'!S25+медики!S25+'23% (71% на 2024г)'!S25+ОПВР!S25+'увел. гос. степендии 25%'!S25+внеурочка!S25+'Бесплатное Типо (целевой)'!S25+доживание!S25+ЕЦ!S25+'повышение 50% стипендии'!S25</f>
        <v>0</v>
      </c>
    </row>
    <row r="26" spans="1:19" ht="25.5">
      <c r="A26" s="180"/>
      <c r="B26" s="165"/>
      <c r="C26" s="165"/>
      <c r="D26" s="169"/>
      <c r="E26" s="15">
        <v>124</v>
      </c>
      <c r="F26" s="16" t="s">
        <v>36</v>
      </c>
      <c r="G26" s="155">
        <f t="shared" si="0"/>
        <v>12519</v>
      </c>
      <c r="H26" s="45">
        <f>Подуш!H26+'  100% повышение'!H26+'квал категория'!H26+медики!H26+'23% (71% на 2024г)'!H26+ОПВР!H26+'увел. гос. степендии 25%'!H26+внеурочка!H26+'Бесплатное Типо (целевой)'!H26+доживание!H26+ЕЦ!H26+'повышение 50% стипендии'!H26</f>
        <v>1034</v>
      </c>
      <c r="I26" s="45">
        <f>Подуш!I26+'  100% повышение'!I26+'квал категория'!I26+медики!I26+'23% (71% на 2024г)'!I26+ОПВР!I26+'увел. гос. степендии 25%'!I26+внеурочка!I26+'Бесплатное Типо (целевой)'!I26+доживание!I26+ЕЦ!I26+'повышение 50% стипендии'!I26</f>
        <v>1033</v>
      </c>
      <c r="J26" s="45">
        <f>Подуш!J26+'  100% повышение'!J26+'квал категория'!J26+медики!J26+'23% (71% на 2024г)'!J26+ОПВР!J26+'увел. гос. степендии 25%'!J26+внеурочка!J26+'Бесплатное Типо (целевой)'!J26+доживание!J26+ЕЦ!J26+'повышение 50% стипендии'!J26</f>
        <v>1033</v>
      </c>
      <c r="K26" s="45">
        <f>Подуш!K26+'  100% повышение'!K26+'квал категория'!K26+медики!K26+'23% (71% на 2024г)'!K26+ОПВР!K26+'увел. гос. степендии 25%'!K26+внеурочка!K26+'Бесплатное Типо (целевой)'!K26+доживание!K26+ЕЦ!K26+'повышение 50% стипендии'!K26</f>
        <v>1033</v>
      </c>
      <c r="L26" s="45">
        <f>Подуш!L26+'  100% повышение'!L26+'квал категория'!L26+медики!L26+'23% (71% на 2024г)'!L26+ОПВР!L26+'увел. гос. степендии 25%'!L26+внеурочка!L26+'Бесплатное Типо (целевой)'!L26+доживание!L26+ЕЦ!L26+'повышение 50% стипендии'!L26</f>
        <v>1034</v>
      </c>
      <c r="M26" s="45">
        <f>Подуш!M26+'  100% повышение'!M26+'квал категория'!M26+медики!M26+'23% (71% на 2024г)'!M26+ОПВР!M26+'увел. гос. степендии 25%'!M26+внеурочка!M26+'Бесплатное Типо (целевой)'!M26+доживание!M26+ЕЦ!M26+'повышение 50% стипендии'!M26</f>
        <v>1041</v>
      </c>
      <c r="N26" s="45">
        <f>Подуш!N26+'  100% повышение'!N26+'квал категория'!N26+медики!N26+'23% (71% на 2024г)'!N26+ОПВР!N26+'увел. гос. степендии 25%'!N26+внеурочка!N26+'Бесплатное Типо (целевой)'!N26+доживание!N26+ЕЦ!N26+'повышение 50% стипендии'!N26</f>
        <v>1480</v>
      </c>
      <c r="O26" s="45">
        <f>Подуш!O26+'  100% повышение'!O26+'квал категория'!O26+медики!O26+'23% (71% на 2024г)'!O26+ОПВР!O26+'увел. гос. степендии 25%'!O26+внеурочка!O26+'Бесплатное Типо (целевой)'!O26+доживание!O26+ЕЦ!O26+'повышение 50% стипендии'!O26</f>
        <v>695</v>
      </c>
      <c r="P26" s="45">
        <f>Подуш!P26+'  100% повышение'!P26+'квал категория'!P26+медики!P26+'23% (71% на 2024г)'!P26+ОПВР!P26+'увел. гос. степендии 25%'!P26+внеурочка!P26+'Бесплатное Типо (целевой)'!P26+доживание!P26+ЕЦ!P26+'повышение 50% стипендии'!P26</f>
        <v>1035</v>
      </c>
      <c r="Q26" s="45">
        <f>Подуш!Q26+'  100% повышение'!Q26+'квал категория'!Q26+медики!Q26+'23% (71% на 2024г)'!Q26+ОПВР!Q26+'увел. гос. степендии 25%'!Q26+внеурочка!Q26+'Бесплатное Типо (целевой)'!Q26+доживание!Q26+ЕЦ!Q26+'повышение 50% стипендии'!Q26</f>
        <v>1034</v>
      </c>
      <c r="R26" s="45">
        <f>Подуш!R26+'  100% повышение'!R26+'квал категория'!R26+медики!R26+'23% (71% на 2024г)'!R26+ОПВР!R26+'увел. гос. степендии 25%'!R26+внеурочка!R26+'Бесплатное Типо (целевой)'!R26+доживание!R26+ЕЦ!R26+'повышение 50% стипендии'!R26</f>
        <v>1033</v>
      </c>
      <c r="S26" s="45">
        <f>Подуш!S26+'  100% повышение'!S26+'квал категория'!S26+медики!S26+'23% (71% на 2024г)'!S26+ОПВР!S26+'увел. гос. степендии 25%'!S26+внеурочка!S26+'Бесплатное Типо (целевой)'!S26+доживание!S26+ЕЦ!S26+'повышение 50% стипендии'!S26</f>
        <v>1034</v>
      </c>
    </row>
    <row r="27" spans="1:19" ht="14.25">
      <c r="A27" s="180"/>
      <c r="B27" s="165"/>
      <c r="C27" s="165"/>
      <c r="D27" s="169"/>
      <c r="E27" s="15">
        <v>131</v>
      </c>
      <c r="F27" s="16" t="s">
        <v>37</v>
      </c>
      <c r="G27" s="17">
        <f t="shared" si="0"/>
        <v>0</v>
      </c>
      <c r="H27" s="45">
        <f>Подуш!H27+'  100% повышение'!H27+'квал категория'!H27+медики!H27+'23% (71% на 2024г)'!H27+ОПВР!H27+'увел. гос. степендии 25%'!H27+внеурочка!H27+'Бесплатное Типо (целевой)'!H27+доживание!H27+ЕЦ!H27+'повышение 50% стипендии'!H27</f>
        <v>0</v>
      </c>
      <c r="I27" s="45">
        <f>Подуш!I27+'  100% повышение'!I27+'квал категория'!I27+медики!I27+'23% (71% на 2024г)'!I27+ОПВР!I27+'увел. гос. степендии 25%'!I27+внеурочка!I27+'Бесплатное Типо (целевой)'!I27+доживание!I27+ЕЦ!I27+'повышение 50% стипендии'!I27</f>
        <v>0</v>
      </c>
      <c r="J27" s="45">
        <f>Подуш!J27+'  100% повышение'!J27+'квал категория'!J27+медики!J27+'23% (71% на 2024г)'!J27+ОПВР!J27+'увел. гос. степендии 25%'!J27+внеурочка!J27+'Бесплатное Типо (целевой)'!J27+доживание!J27+ЕЦ!J27+'повышение 50% стипендии'!J27</f>
        <v>0</v>
      </c>
      <c r="K27" s="45">
        <f>Подуш!K27+'  100% повышение'!K27+'квал категория'!K27+медики!K27+'23% (71% на 2024г)'!K27+ОПВР!K27+'увел. гос. степендии 25%'!K27+внеурочка!K27+'Бесплатное Типо (целевой)'!K27+доживание!K27+ЕЦ!K27+'повышение 50% стипендии'!K27</f>
        <v>0</v>
      </c>
      <c r="L27" s="45">
        <f>Подуш!L27+'  100% повышение'!L27+'квал категория'!L27+медики!L27+'23% (71% на 2024г)'!L27+ОПВР!L27+'увел. гос. степендии 25%'!L27+внеурочка!L27+'Бесплатное Типо (целевой)'!L27+доживание!L27+ЕЦ!L27+'повышение 50% стипендии'!L27</f>
        <v>0</v>
      </c>
      <c r="M27" s="45">
        <f>Подуш!M27+'  100% повышение'!M27+'квал категория'!M27+медики!M27+'23% (71% на 2024г)'!M27+ОПВР!M27+'увел. гос. степендии 25%'!M27+внеурочка!M27+'Бесплатное Типо (целевой)'!M27+доживание!M27+ЕЦ!M27+'повышение 50% стипендии'!M27</f>
        <v>0</v>
      </c>
      <c r="N27" s="45">
        <f>Подуш!N27+'  100% повышение'!N27+'квал категория'!N27+медики!N27+'23% (71% на 2024г)'!N27+ОПВР!N27+'увел. гос. степендии 25%'!N27+внеурочка!N27+'Бесплатное Типо (целевой)'!N27+доживание!N27+ЕЦ!N27+'повышение 50% стипендии'!N27</f>
        <v>0</v>
      </c>
      <c r="O27" s="45">
        <f>Подуш!O27+'  100% повышение'!O27+'квал категория'!O27+медики!O27+'23% (71% на 2024г)'!O27+ОПВР!O27+'увел. гос. степендии 25%'!O27+внеурочка!O27+'Бесплатное Типо (целевой)'!O27+доживание!O27+ЕЦ!O27+'повышение 50% стипендии'!O27</f>
        <v>0</v>
      </c>
      <c r="P27" s="45">
        <f>Подуш!P27+'  100% повышение'!P27+'квал категория'!P27+медики!P27+'23% (71% на 2024г)'!P27+ОПВР!P27+'увел. гос. степендии 25%'!P27+внеурочка!P27+'Бесплатное Типо (целевой)'!P27+доживание!P27+ЕЦ!P27+'повышение 50% стипендии'!P27</f>
        <v>0</v>
      </c>
      <c r="Q27" s="45">
        <f>Подуш!Q27+'  100% повышение'!Q27+'квал категория'!Q27+медики!Q27+'23% (71% на 2024г)'!Q27+ОПВР!Q27+'увел. гос. степендии 25%'!Q27+внеурочка!Q27+'Бесплатное Типо (целевой)'!Q27+доживание!Q27+ЕЦ!Q27+'повышение 50% стипендии'!Q27</f>
        <v>0</v>
      </c>
      <c r="R27" s="45">
        <f>Подуш!R27+'  100% повышение'!R27+'квал категория'!R27+медики!R27+'23% (71% на 2024г)'!R27+ОПВР!R27+'увел. гос. степендии 25%'!R27+внеурочка!R27+'Бесплатное Типо (целевой)'!R27+доживание!R27+ЕЦ!R27+'повышение 50% стипендии'!R27</f>
        <v>0</v>
      </c>
      <c r="S27" s="45">
        <f>Подуш!S27+'  100% повышение'!S27+'квал категория'!S27+медики!S27+'23% (71% на 2024г)'!S27+ОПВР!S27+'увел. гос. степендии 25%'!S27+внеурочка!S27+'Бесплатное Типо (целевой)'!S27+доживание!S27+ЕЦ!S27+'повышение 50% стипендии'!S27</f>
        <v>0</v>
      </c>
    </row>
    <row r="28" spans="1:19" ht="14.25">
      <c r="A28" s="180"/>
      <c r="B28" s="165"/>
      <c r="C28" s="165"/>
      <c r="D28" s="169"/>
      <c r="E28" s="15">
        <v>135</v>
      </c>
      <c r="F28" s="16" t="s">
        <v>38</v>
      </c>
      <c r="G28" s="17">
        <f t="shared" si="0"/>
        <v>0</v>
      </c>
      <c r="H28" s="45">
        <f>Подуш!H28+'  100% повышение'!H28+'квал категория'!H28+медики!H28+'23% (71% на 2024г)'!H28+ОПВР!H28+'увел. гос. степендии 25%'!H28+внеурочка!H28+'Бесплатное Типо (целевой)'!H28+доживание!H28+ЕЦ!H28+'повышение 50% стипендии'!H28</f>
        <v>0</v>
      </c>
      <c r="I28" s="45">
        <f>Подуш!I28+'  100% повышение'!I28+'квал категория'!I28+медики!I28+'23% (71% на 2024г)'!I28+ОПВР!I28+'увел. гос. степендии 25%'!I28+внеурочка!I28+'Бесплатное Типо (целевой)'!I28+доживание!I28+ЕЦ!I28+'повышение 50% стипендии'!I28</f>
        <v>0</v>
      </c>
      <c r="J28" s="45">
        <f>Подуш!J28+'  100% повышение'!J28+'квал категория'!J28+медики!J28+'23% (71% на 2024г)'!J28+ОПВР!J28+'увел. гос. степендии 25%'!J28+внеурочка!J28+'Бесплатное Типо (целевой)'!J28+доживание!J28+ЕЦ!J28+'повышение 50% стипендии'!J28</f>
        <v>0</v>
      </c>
      <c r="K28" s="45">
        <f>Подуш!K28+'  100% повышение'!K28+'квал категория'!K28+медики!K28+'23% (71% на 2024г)'!K28+ОПВР!K28+'увел. гос. степендии 25%'!K28+внеурочка!K28+'Бесплатное Типо (целевой)'!K28+доживание!K28+ЕЦ!K28+'повышение 50% стипендии'!K28</f>
        <v>0</v>
      </c>
      <c r="L28" s="45">
        <f>Подуш!L28+'  100% повышение'!L28+'квал категория'!L28+медики!L28+'23% (71% на 2024г)'!L28+ОПВР!L28+'увел. гос. степендии 25%'!L28+внеурочка!L28+'Бесплатное Типо (целевой)'!L28+доживание!L28+ЕЦ!L28+'повышение 50% стипендии'!L28</f>
        <v>0</v>
      </c>
      <c r="M28" s="45">
        <f>Подуш!M28+'  100% повышение'!M28+'квал категория'!M28+медики!M28+'23% (71% на 2024г)'!M28+ОПВР!M28+'увел. гос. степендии 25%'!M28+внеурочка!M28+'Бесплатное Типо (целевой)'!M28+доживание!M28+ЕЦ!M28+'повышение 50% стипендии'!M28</f>
        <v>0</v>
      </c>
      <c r="N28" s="45">
        <f>Подуш!N28+'  100% повышение'!N28+'квал категория'!N28+медики!N28+'23% (71% на 2024г)'!N28+ОПВР!N28+'увел. гос. степендии 25%'!N28+внеурочка!N28+'Бесплатное Типо (целевой)'!N28+доживание!N28+ЕЦ!N28+'повышение 50% стипендии'!N28</f>
        <v>0</v>
      </c>
      <c r="O28" s="45">
        <f>Подуш!O28+'  100% повышение'!O28+'квал категория'!O28+медики!O28+'23% (71% на 2024г)'!O28+ОПВР!O28+'увел. гос. степендии 25%'!O28+внеурочка!O28+'Бесплатное Типо (целевой)'!O28+доживание!O28+ЕЦ!O28+'повышение 50% стипендии'!O28</f>
        <v>0</v>
      </c>
      <c r="P28" s="45">
        <f>Подуш!P28+'  100% повышение'!P28+'квал категория'!P28+медики!P28+'23% (71% на 2024г)'!P28+ОПВР!P28+'увел. гос. степендии 25%'!P28+внеурочка!P28+'Бесплатное Типо (целевой)'!P28+доживание!P28+ЕЦ!P28+'повышение 50% стипендии'!P28</f>
        <v>0</v>
      </c>
      <c r="Q28" s="45">
        <f>Подуш!Q28+'  100% повышение'!Q28+'квал категория'!Q28+медики!Q28+'23% (71% на 2024г)'!Q28+ОПВР!Q28+'увел. гос. степендии 25%'!Q28+внеурочка!Q28+'Бесплатное Типо (целевой)'!Q28+доживание!Q28+ЕЦ!Q28+'повышение 50% стипендии'!Q28</f>
        <v>0</v>
      </c>
      <c r="R28" s="45">
        <f>Подуш!R28+'  100% повышение'!R28+'квал категория'!R28+медики!R28+'23% (71% на 2024г)'!R28+ОПВР!R28+'увел. гос. степендии 25%'!R28+внеурочка!R28+'Бесплатное Типо (целевой)'!R28+доживание!R28+ЕЦ!R28+'повышение 50% стипендии'!R28</f>
        <v>0</v>
      </c>
      <c r="S28" s="45">
        <f>Подуш!S28+'  100% повышение'!S28+'квал категория'!S28+медики!S28+'23% (71% на 2024г)'!S28+ОПВР!S28+'увел. гос. степендии 25%'!S28+внеурочка!S28+'Бесплатное Типо (целевой)'!S28+доживание!S28+ЕЦ!S28+'повышение 50% стипендии'!S28</f>
        <v>0</v>
      </c>
    </row>
    <row r="29" spans="1:19" ht="25.5">
      <c r="A29" s="180"/>
      <c r="B29" s="165"/>
      <c r="C29" s="165"/>
      <c r="D29" s="169"/>
      <c r="E29" s="15">
        <v>136</v>
      </c>
      <c r="F29" s="16" t="s">
        <v>39</v>
      </c>
      <c r="G29" s="17">
        <f t="shared" si="0"/>
        <v>0</v>
      </c>
      <c r="H29" s="45">
        <f>Подуш!H29+'  100% повышение'!H29+'квал категория'!H29+медики!H29+'23% (71% на 2024г)'!H29+ОПВР!H29+'увел. гос. степендии 25%'!H29+внеурочка!H29+'Бесплатное Типо (целевой)'!H29+доживание!H29+ЕЦ!H29+'повышение 50% стипендии'!H29</f>
        <v>0</v>
      </c>
      <c r="I29" s="45">
        <f>Подуш!I29+'  100% повышение'!I29+'квал категория'!I29+медики!I29+'23% (71% на 2024г)'!I29+ОПВР!I29+'увел. гос. степендии 25%'!I29+внеурочка!I29+'Бесплатное Типо (целевой)'!I29+доживание!I29+ЕЦ!I29+'повышение 50% стипендии'!I29</f>
        <v>0</v>
      </c>
      <c r="J29" s="45">
        <f>Подуш!J29+'  100% повышение'!J29+'квал категория'!J29+медики!J29+'23% (71% на 2024г)'!J29+ОПВР!J29+'увел. гос. степендии 25%'!J29+внеурочка!J29+'Бесплатное Типо (целевой)'!J29+доживание!J29+ЕЦ!J29+'повышение 50% стипендии'!J29</f>
        <v>0</v>
      </c>
      <c r="K29" s="45">
        <f>Подуш!K29+'  100% повышение'!K29+'квал категория'!K29+медики!K29+'23% (71% на 2024г)'!K29+ОПВР!K29+'увел. гос. степендии 25%'!K29+внеурочка!K29+'Бесплатное Типо (целевой)'!K29+доживание!K29+ЕЦ!K29+'повышение 50% стипендии'!K29</f>
        <v>0</v>
      </c>
      <c r="L29" s="45">
        <f>Подуш!L29+'  100% повышение'!L29+'квал категория'!L29+медики!L29+'23% (71% на 2024г)'!L29+ОПВР!L29+'увел. гос. степендии 25%'!L29+внеурочка!L29+'Бесплатное Типо (целевой)'!L29+доживание!L29+ЕЦ!L29+'повышение 50% стипендии'!L29</f>
        <v>0</v>
      </c>
      <c r="M29" s="45">
        <f>Подуш!M29+'  100% повышение'!M29+'квал категория'!M29+медики!M29+'23% (71% на 2024г)'!M29+ОПВР!M29+'увел. гос. степендии 25%'!M29+внеурочка!M29+'Бесплатное Типо (целевой)'!M29+доживание!M29+ЕЦ!M29+'повышение 50% стипендии'!M29</f>
        <v>0</v>
      </c>
      <c r="N29" s="45">
        <f>Подуш!N29+'  100% повышение'!N29+'квал категория'!N29+медики!N29+'23% (71% на 2024г)'!N29+ОПВР!N29+'увел. гос. степендии 25%'!N29+внеурочка!N29+'Бесплатное Типо (целевой)'!N29+доживание!N29+ЕЦ!N29+'повышение 50% стипендии'!N29</f>
        <v>0</v>
      </c>
      <c r="O29" s="45">
        <f>Подуш!O29+'  100% повышение'!O29+'квал категория'!O29+медики!O29+'23% (71% на 2024г)'!O29+ОПВР!O29+'увел. гос. степендии 25%'!O29+внеурочка!O29+'Бесплатное Типо (целевой)'!O29+доживание!O29+ЕЦ!O29+'повышение 50% стипендии'!O29</f>
        <v>0</v>
      </c>
      <c r="P29" s="45">
        <f>Подуш!P29+'  100% повышение'!P29+'квал категория'!P29+медики!P29+'23% (71% на 2024г)'!P29+ОПВР!P29+'увел. гос. степендии 25%'!P29+внеурочка!P29+'Бесплатное Типо (целевой)'!P29+доживание!P29+ЕЦ!P29+'повышение 50% стипендии'!P29</f>
        <v>0</v>
      </c>
      <c r="Q29" s="45">
        <f>Подуш!Q29+'  100% повышение'!Q29+'квал категория'!Q29+медики!Q29+'23% (71% на 2024г)'!Q29+ОПВР!Q29+'увел. гос. степендии 25%'!Q29+внеурочка!Q29+'Бесплатное Типо (целевой)'!Q29+доживание!Q29+ЕЦ!Q29+'повышение 50% стипендии'!Q29</f>
        <v>0</v>
      </c>
      <c r="R29" s="45">
        <f>Подуш!R29+'  100% повышение'!R29+'квал категория'!R29+медики!R29+'23% (71% на 2024г)'!R29+ОПВР!R29+'увел. гос. степендии 25%'!R29+внеурочка!R29+'Бесплатное Типо (целевой)'!R29+доживание!R29+ЕЦ!R29+'повышение 50% стипендии'!R29</f>
        <v>0</v>
      </c>
      <c r="S29" s="45">
        <f>Подуш!S29+'  100% повышение'!S29+'квал категория'!S29+медики!S29+'23% (71% на 2024г)'!S29+ОПВР!S29+'увел. гос. степендии 25%'!S29+внеурочка!S29+'Бесплатное Типо (целевой)'!S29+доживание!S29+ЕЦ!S29+'повышение 50% стипендии'!S29</f>
        <v>0</v>
      </c>
    </row>
    <row r="30" spans="1:19" ht="14.25">
      <c r="A30" s="180"/>
      <c r="B30" s="165"/>
      <c r="C30" s="165"/>
      <c r="D30" s="169"/>
      <c r="E30" s="15">
        <v>141</v>
      </c>
      <c r="F30" s="16" t="s">
        <v>40</v>
      </c>
      <c r="G30" s="155">
        <f t="shared" si="0"/>
        <v>95383</v>
      </c>
      <c r="H30" s="45">
        <f>Подуш!H30+'  100% повышение'!H30+'квал категория'!H30+медики!H30+'23% (71% на 2024г)'!H30+ОПВР!H30+'увел. гос. степендии 25%'!H30+внеурочка!H30+'Бесплатное Типо (целевой)'!H30+доживание!H30+ЕЦ!H30+'повышение 50% стипендии'!H30</f>
        <v>10944</v>
      </c>
      <c r="I30" s="45">
        <f>Подуш!I30+'  100% повышение'!I30+'квал категория'!I30+медики!I30+'23% (71% на 2024г)'!I30+ОПВР!I30+'увел. гос. степендии 25%'!I30+внеурочка!I30+'Бесплатное Типо (целевой)'!I30+доживание!I30+ЕЦ!I30+'повышение 50% стипендии'!I30</f>
        <v>10927</v>
      </c>
      <c r="J30" s="45">
        <f>Подуш!J30+'  100% повышение'!J30+'квал категория'!J30+медики!J30+'23% (71% на 2024г)'!J30+ОПВР!J30+'увел. гос. степендии 25%'!J30+внеурочка!J30+'Бесплатное Типо (целевой)'!J30+доживание!J30+ЕЦ!J30+'повышение 50% стипендии'!J30</f>
        <v>8908</v>
      </c>
      <c r="K30" s="45">
        <f>Подуш!K30+'  100% повышение'!K30+'квал категория'!K30+медики!K30+'23% (71% на 2024г)'!K30+ОПВР!K30+'увел. гос. степендии 25%'!K30+внеурочка!K30+'Бесплатное Типо (целевой)'!K30+доживание!K30+ЕЦ!K30+'повышение 50% стипендии'!K30</f>
        <v>11444</v>
      </c>
      <c r="L30" s="45">
        <f>Подуш!L30+'  100% повышение'!L30+'квал категория'!L30+медики!L30+'23% (71% на 2024г)'!L30+ОПВР!L30+'увел. гос. степендии 25%'!L30+внеурочка!L30+'Бесплатное Типо (целевой)'!L30+доживание!L30+ЕЦ!L30+'повышение 50% стипендии'!L30</f>
        <v>10435</v>
      </c>
      <c r="M30" s="45">
        <f>Подуш!M30+'  100% повышение'!M30+'квал категория'!M30+медики!M30+'23% (71% на 2024г)'!M30+ОПВР!M30+'увел. гос. степендии 25%'!M30+внеурочка!M30+'Бесплатное Типо (целевой)'!M30+доживание!M30+ЕЦ!M30+'повышение 50% стипендии'!M30</f>
        <v>9918</v>
      </c>
      <c r="N30" s="45">
        <f>Подуш!N30+'  100% повышение'!N30+'квал категория'!N30+медики!N30+'23% (71% на 2024г)'!N30+ОПВР!N30+'увел. гос. степендии 25%'!N30+внеурочка!N30+'Бесплатное Типо (целевой)'!N30+доживание!N30+ЕЦ!N30+'повышение 50% стипендии'!N30</f>
        <v>146</v>
      </c>
      <c r="O30" s="45">
        <f>Подуш!O30+'  100% повышение'!O30+'квал категория'!O30+медики!O30+'23% (71% на 2024г)'!O30+ОПВР!O30+'увел. гос. степендии 25%'!O30+внеурочка!O30+'Бесплатное Типо (целевой)'!O30+доживание!O30+ЕЦ!O30+'повышение 50% стипендии'!O30</f>
        <v>146</v>
      </c>
      <c r="P30" s="45">
        <f>Подуш!P30+'  100% повышение'!P30+'квал категория'!P30+медики!P30+'23% (71% на 2024г)'!P30+ОПВР!P30+'увел. гос. степендии 25%'!P30+внеурочка!P30+'Бесплатное Типо (целевой)'!P30+доживание!P30+ЕЦ!P30+'повышение 50% стипендии'!P30</f>
        <v>8126</v>
      </c>
      <c r="Q30" s="45">
        <f>Подуш!Q30+'  100% повышение'!Q30+'квал категория'!Q30+медики!Q30+'23% (71% на 2024г)'!Q30+ОПВР!Q30+'увел. гос. степендии 25%'!Q30+внеурочка!Q30+'Бесплатное Типо (целевой)'!Q30+доживание!Q30+ЕЦ!Q30+'повышение 50% стипендии'!Q30</f>
        <v>8891</v>
      </c>
      <c r="R30" s="45">
        <f>Подуш!R30+'  100% повышение'!R30+'квал категория'!R30+медики!R30+'23% (71% на 2024г)'!R30+ОПВР!R30+'увел. гос. степендии 25%'!R30+внеурочка!R30+'Бесплатное Типо (целевой)'!R30+доживание!R30+ЕЦ!R30+'повышение 50% стипендии'!R30</f>
        <v>8126</v>
      </c>
      <c r="S30" s="45">
        <f>Подуш!S30+'  100% повышение'!S30+'квал категория'!S30+медики!S30+'23% (71% на 2024г)'!S30+ОПВР!S30+'увел. гос. степендии 25%'!S30+внеурочка!S30+'Бесплатное Типо (целевой)'!S30+доживание!S30+ЕЦ!S30+'повышение 50% стипендии'!S30</f>
        <v>7372</v>
      </c>
    </row>
    <row r="31" spans="1:19" ht="25.5">
      <c r="A31" s="180"/>
      <c r="B31" s="165"/>
      <c r="C31" s="165"/>
      <c r="D31" s="169"/>
      <c r="E31" s="15">
        <v>142</v>
      </c>
      <c r="F31" s="16" t="s">
        <v>41</v>
      </c>
      <c r="G31" s="155">
        <f t="shared" si="0"/>
        <v>284</v>
      </c>
      <c r="H31" s="45">
        <f>Подуш!H31+'  100% повышение'!H31+'квал категория'!H31+медики!H31+'23% (71% на 2024г)'!H31+ОПВР!H31+'увел. гос. степендии 25%'!H31+внеурочка!H31+'Бесплатное Типо (целевой)'!H31+доживание!H31+ЕЦ!H31+'повышение 50% стипендии'!H31</f>
        <v>0</v>
      </c>
      <c r="I31" s="45">
        <f>Подуш!I31+'  100% повышение'!I31+'квал категория'!I31+медики!I31+'23% (71% на 2024г)'!I31+ОПВР!I31+'увел. гос. степендии 25%'!I31+внеурочка!I31+'Бесплатное Типо (целевой)'!I31+доживание!I31+ЕЦ!I31+'повышение 50% стипендии'!I31</f>
        <v>0</v>
      </c>
      <c r="J31" s="45">
        <f>Подуш!J31+'  100% повышение'!J31+'квал категория'!J31+медики!J31+'23% (71% на 2024г)'!J31+ОПВР!J31+'увел. гос. степендии 25%'!J31+внеурочка!J31+'Бесплатное Типо (целевой)'!J31+доживание!J31+ЕЦ!J31+'повышение 50% стипендии'!J31</f>
        <v>0</v>
      </c>
      <c r="K31" s="45">
        <f>Подуш!K31+'  100% повышение'!K31+'квал категория'!K31+медики!K31+'23% (71% на 2024г)'!K31+ОПВР!K31+'увел. гос. степендии 25%'!K31+внеурочка!K31+'Бесплатное Типо (целевой)'!K31+доживание!K31+ЕЦ!K31+'повышение 50% стипендии'!K31</f>
        <v>284</v>
      </c>
      <c r="L31" s="45">
        <f>Подуш!L31+'  100% повышение'!L31+'квал категория'!L31+медики!L31+'23% (71% на 2024г)'!L31+ОПВР!L31+'увел. гос. степендии 25%'!L31+внеурочка!L31+'Бесплатное Типо (целевой)'!L31+доживание!L31+ЕЦ!L31+'повышение 50% стипендии'!L31</f>
        <v>0</v>
      </c>
      <c r="M31" s="45">
        <f>Подуш!M31+'  100% повышение'!M31+'квал категория'!M31+медики!M31+'23% (71% на 2024г)'!M31+ОПВР!M31+'увел. гос. степендии 25%'!M31+внеурочка!M31+'Бесплатное Типо (целевой)'!M31+доживание!M31+ЕЦ!M31+'повышение 50% стипендии'!M31</f>
        <v>0</v>
      </c>
      <c r="N31" s="45">
        <f>Подуш!N31+'  100% повышение'!N31+'квал категория'!N31+медики!N31+'23% (71% на 2024г)'!N31+ОПВР!N31+'увел. гос. степендии 25%'!N31+внеурочка!N31+'Бесплатное Типо (целевой)'!N31+доживание!N31+ЕЦ!N31+'повышение 50% стипендии'!N31</f>
        <v>0</v>
      </c>
      <c r="O31" s="45">
        <f>Подуш!O31+'  100% повышение'!O31+'квал категория'!O31+медики!O31+'23% (71% на 2024г)'!O31+ОПВР!O31+'увел. гос. степендии 25%'!O31+внеурочка!O31+'Бесплатное Типо (целевой)'!O31+доживание!O31+ЕЦ!O31+'повышение 50% стипендии'!O31</f>
        <v>0</v>
      </c>
      <c r="P31" s="45">
        <f>Подуш!P31+'  100% повышение'!P31+'квал категория'!P31+медики!P31+'23% (71% на 2024г)'!P31+ОПВР!P31+'увел. гос. степендии 25%'!P31+внеурочка!P31+'Бесплатное Типо (целевой)'!P31+доживание!P31+ЕЦ!P31+'повышение 50% стипендии'!P31</f>
        <v>0</v>
      </c>
      <c r="Q31" s="45">
        <f>Подуш!Q31+'  100% повышение'!Q31+'квал категория'!Q31+медики!Q31+'23% (71% на 2024г)'!Q31+ОПВР!Q31+'увел. гос. степендии 25%'!Q31+внеурочка!Q31+'Бесплатное Типо (целевой)'!Q31+доживание!Q31+ЕЦ!Q31+'повышение 50% стипендии'!Q31</f>
        <v>0</v>
      </c>
      <c r="R31" s="45">
        <f>Подуш!R31+'  100% повышение'!R31+'квал категория'!R31+медики!R31+'23% (71% на 2024г)'!R31+ОПВР!R31+'увел. гос. степендии 25%'!R31+внеурочка!R31+'Бесплатное Типо (целевой)'!R31+доживание!R31+ЕЦ!R31+'повышение 50% стипендии'!R31</f>
        <v>0</v>
      </c>
      <c r="S31" s="45">
        <f>Подуш!S31+'  100% повышение'!S31+'квал категория'!S31+медики!S31+'23% (71% на 2024г)'!S31+ОПВР!S31+'увел. гос. степендии 25%'!S31+внеурочка!S31+'Бесплатное Типо (целевой)'!S31+доживание!S31+ЕЦ!S31+'повышение 50% стипендии'!S31</f>
        <v>0</v>
      </c>
    </row>
    <row r="32" spans="1:19" ht="14.25">
      <c r="A32" s="180"/>
      <c r="B32" s="165"/>
      <c r="C32" s="165"/>
      <c r="D32" s="169"/>
      <c r="E32" s="15">
        <v>144</v>
      </c>
      <c r="F32" s="16" t="s">
        <v>42</v>
      </c>
      <c r="G32" s="155">
        <f t="shared" si="0"/>
        <v>77705</v>
      </c>
      <c r="H32" s="45">
        <f>Подуш!H32+'  100% повышение'!H32+'квал категория'!H32+медики!H32+'23% (71% на 2024г)'!H32+ОПВР!H32+'увел. гос. степендии 25%'!H32+внеурочка!H32+'Бесплатное Типо (целевой)'!H32+доживание!H32+ЕЦ!H32+'повышение 50% стипендии'!H32</f>
        <v>0</v>
      </c>
      <c r="I32" s="45">
        <f>Подуш!I32+'  100% повышение'!I32+'квал категория'!I32+медики!I32+'23% (71% на 2024г)'!I32+ОПВР!I32+'увел. гос. степендии 25%'!I32+внеурочка!I32+'Бесплатное Типо (целевой)'!I32+доживание!I32+ЕЦ!I32+'повышение 50% стипендии'!I32</f>
        <v>800</v>
      </c>
      <c r="J32" s="45">
        <f>Подуш!J32+'  100% повышение'!J32+'квал категория'!J32+медики!J32+'23% (71% на 2024г)'!J32+ОПВР!J32+'увел. гос. степендии 25%'!J32+внеурочка!J32+'Бесплатное Типо (целевой)'!J32+доживание!J32+ЕЦ!J32+'повышение 50% стипендии'!J32</f>
        <v>1793</v>
      </c>
      <c r="K32" s="45">
        <f>Подуш!K32+'  100% повышение'!K32+'квал категория'!K32+медики!K32+'23% (71% на 2024г)'!K32+ОПВР!K32+'увел. гос. степендии 25%'!K32+внеурочка!K32+'Бесплатное Типо (целевой)'!K32+доживание!K32+ЕЦ!K32+'повышение 50% стипендии'!K32</f>
        <v>34718</v>
      </c>
      <c r="L32" s="45">
        <f>Подуш!L32+'  100% повышение'!L32+'квал категория'!L32+медики!L32+'23% (71% на 2024г)'!L32+ОПВР!L32+'увел. гос. степендии 25%'!L32+внеурочка!L32+'Бесплатное Типо (целевой)'!L32+доживание!L32+ЕЦ!L32+'повышение 50% стипендии'!L32</f>
        <v>10282</v>
      </c>
      <c r="M32" s="45">
        <f>Подуш!M32+'  100% повышение'!M32+'квал категория'!M32+медики!M32+'23% (71% на 2024г)'!M32+ОПВР!M32+'увел. гос. степендии 25%'!M32+внеурочка!M32+'Бесплатное Типо (целевой)'!M32+доживание!M32+ЕЦ!M32+'повышение 50% стипендии'!M32</f>
        <v>16500</v>
      </c>
      <c r="N32" s="45">
        <f>Подуш!N32+'  100% повышение'!N32+'квал категория'!N32+медики!N32+'23% (71% на 2024г)'!N32+ОПВР!N32+'увел. гос. степендии 25%'!N32+внеурочка!N32+'Бесплатное Типо (целевой)'!N32+доживание!N32+ЕЦ!N32+'повышение 50% стипендии'!N32</f>
        <v>2361</v>
      </c>
      <c r="O32" s="45">
        <f>Подуш!O32+'  100% повышение'!O32+'квал категория'!O32+медики!O32+'23% (71% на 2024г)'!O32+ОПВР!O32+'увел. гос. степендии 25%'!O32+внеурочка!O32+'Бесплатное Типо (целевой)'!O32+доживание!O32+ЕЦ!O32+'повышение 50% стипендии'!O32</f>
        <v>0</v>
      </c>
      <c r="P32" s="45">
        <f>Подуш!P32+'  100% повышение'!P32+'квал категория'!P32+медики!P32+'23% (71% на 2024г)'!P32+ОПВР!P32+'увел. гос. степендии 25%'!P32+внеурочка!P32+'Бесплатное Типо (целевой)'!P32+доживание!P32+ЕЦ!P32+'повышение 50% стипендии'!P32</f>
        <v>2361</v>
      </c>
      <c r="Q32" s="45">
        <f>Подуш!Q32+'  100% повышение'!Q32+'квал категория'!Q32+медики!Q32+'23% (71% на 2024г)'!Q32+ОПВР!Q32+'увел. гос. степендии 25%'!Q32+внеурочка!Q32+'Бесплатное Типо (целевой)'!Q32+доживание!Q32+ЕЦ!Q32+'повышение 50% стипендии'!Q32</f>
        <v>2361</v>
      </c>
      <c r="R32" s="45">
        <f>Подуш!R32+'  100% повышение'!R32+'квал категория'!R32+медики!R32+'23% (71% на 2024г)'!R32+ОПВР!R32+'увел. гос. степендии 25%'!R32+внеурочка!R32+'Бесплатное Типо (целевой)'!R32+доживание!R32+ЕЦ!R32+'повышение 50% стипендии'!R32</f>
        <v>2362</v>
      </c>
      <c r="S32" s="45">
        <f>Подуш!S32+'  100% повышение'!S32+'квал категория'!S32+медики!S32+'23% (71% на 2024г)'!S32+ОПВР!S32+'увел. гос. степендии 25%'!S32+внеурочка!S32+'Бесплатное Типо (целевой)'!S32+доживание!S32+ЕЦ!S32+'повышение 50% стипендии'!S32</f>
        <v>4167</v>
      </c>
    </row>
    <row r="33" spans="1:19" ht="14.25">
      <c r="A33" s="180"/>
      <c r="B33" s="165"/>
      <c r="C33" s="165"/>
      <c r="D33" s="169"/>
      <c r="E33" s="15">
        <v>149</v>
      </c>
      <c r="F33" s="16" t="s">
        <v>43</v>
      </c>
      <c r="G33" s="155">
        <f t="shared" si="0"/>
        <v>46755</v>
      </c>
      <c r="H33" s="45">
        <f>Подуш!H33+'  100% повышение'!H33+'квал категория'!H33+медики!H33+'23% (71% на 2024г)'!H33+ОПВР!H33+'увел. гос. степендии 25%'!H33+внеурочка!H33+'Бесплатное Типо (целевой)'!H33+доживание!H33+ЕЦ!H33+'повышение 50% стипендии'!H33</f>
        <v>4213</v>
      </c>
      <c r="I33" s="45">
        <f>Подуш!I33+'  100% повышение'!I33+'квал категория'!I33+медики!I33+'23% (71% на 2024г)'!I33+ОПВР!I33+'увел. гос. степендии 25%'!I33+внеурочка!I33+'Бесплатное Типо (целевой)'!I33+доживание!I33+ЕЦ!I33+'повышение 50% стипендии'!I33</f>
        <v>917</v>
      </c>
      <c r="J33" s="45">
        <f>Подуш!J33+'  100% повышение'!J33+'квал категория'!J33+медики!J33+'23% (71% на 2024г)'!J33+ОПВР!J33+'увел. гос. степендии 25%'!J33+внеурочка!J33+'Бесплатное Типо (целевой)'!J33+доживание!J33+ЕЦ!J33+'повышение 50% стипендии'!J33</f>
        <v>917</v>
      </c>
      <c r="K33" s="45">
        <f>Подуш!K33+'  100% повышение'!K33+'квал категория'!K33+медики!K33+'23% (71% на 2024г)'!K33+ОПВР!K33+'увел. гос. степендии 25%'!K33+внеурочка!K33+'Бесплатное Типо (целевой)'!K33+доживание!K33+ЕЦ!K33+'повышение 50% стипендии'!K33</f>
        <v>784</v>
      </c>
      <c r="L33" s="45">
        <f>Подуш!L33+'  100% повышение'!L33+'квал категория'!L33+медики!L33+'23% (71% на 2024г)'!L33+ОПВР!L33+'увел. гос. степендии 25%'!L33+внеурочка!L33+'Бесплатное Типо (целевой)'!L33+доживание!L33+ЕЦ!L33+'повышение 50% стипендии'!L33</f>
        <v>12166</v>
      </c>
      <c r="M33" s="45">
        <f>Подуш!M33+'  100% повышение'!M33+'квал категория'!M33+медики!M33+'23% (71% на 2024г)'!M33+ОПВР!M33+'увел. гос. степендии 25%'!M33+внеурочка!M33+'Бесплатное Типо (целевой)'!M33+доживание!M33+ЕЦ!M33+'повышение 50% стипендии'!M33</f>
        <v>4917</v>
      </c>
      <c r="N33" s="45">
        <f>Подуш!N33+'  100% повышение'!N33+'квал категория'!N33+медики!N33+'23% (71% на 2024г)'!N33+ОПВР!N33+'увел. гос. степендии 25%'!N33+внеурочка!N33+'Бесплатное Типо (целевой)'!N33+доживание!N33+ЕЦ!N33+'повышение 50% стипендии'!N33</f>
        <v>2556</v>
      </c>
      <c r="O33" s="45">
        <f>Подуш!O33+'  100% повышение'!O33+'квал категория'!O33+медики!O33+'23% (71% на 2024г)'!O33+ОПВР!O33+'увел. гос. степендии 25%'!O33+внеурочка!O33+'Бесплатное Типо (целевой)'!O33+доживание!O33+ЕЦ!O33+'повышение 50% стипендии'!O33</f>
        <v>4917</v>
      </c>
      <c r="P33" s="45">
        <f>Подуш!P33+'  100% повышение'!P33+'квал категория'!P33+медики!P33+'23% (71% на 2024г)'!P33+ОПВР!P33+'увел. гос. степендии 25%'!P33+внеурочка!P33+'Бесплатное Типо (целевой)'!P33+доживание!P33+ЕЦ!P33+'повышение 50% стипендии'!P33</f>
        <v>2556</v>
      </c>
      <c r="Q33" s="45">
        <f>Подуш!Q33+'  100% повышение'!Q33+'квал категория'!Q33+медики!Q33+'23% (71% на 2024г)'!Q33+ОПВР!Q33+'увел. гос. степендии 25%'!Q33+внеурочка!Q33+'Бесплатное Типо (целевой)'!Q33+доживание!Q33+ЕЦ!Q33+'повышение 50% стипендии'!Q33</f>
        <v>1856</v>
      </c>
      <c r="R33" s="45">
        <f>Подуш!R33+'  100% повышение'!R33+'квал категория'!R33+медики!R33+'23% (71% на 2024г)'!R33+ОПВР!R33+'увел. гос. степендии 25%'!R33+внеурочка!R33+'Бесплатное Типо (целевой)'!R33+доживание!R33+ЕЦ!R33+'повышение 50% стипендии'!R33</f>
        <v>1855</v>
      </c>
      <c r="S33" s="45">
        <f>Подуш!S33+'  100% повышение'!S33+'квал категория'!S33+медики!S33+'23% (71% на 2024г)'!S33+ОПВР!S33+'увел. гос. степендии 25%'!S33+внеурочка!S33+'Бесплатное Типо (целевой)'!S33+доживание!S33+ЕЦ!S33+'повышение 50% стипендии'!S33</f>
        <v>9101</v>
      </c>
    </row>
    <row r="34" spans="1:19" ht="14.25">
      <c r="A34" s="180"/>
      <c r="B34" s="165"/>
      <c r="C34" s="165"/>
      <c r="D34" s="169"/>
      <c r="E34" s="15">
        <v>151</v>
      </c>
      <c r="F34" s="16" t="s">
        <v>44</v>
      </c>
      <c r="G34" s="155">
        <f t="shared" si="0"/>
        <v>28400</v>
      </c>
      <c r="H34" s="45">
        <f>Подуш!H34+'  100% повышение'!H34+'квал категория'!H34+медики!H34+'23% (71% на 2024г)'!H34+ОПВР!H34+'увел. гос. степендии 25%'!H34+внеурочка!H34+'Бесплатное Типо (целевой)'!H34+доживание!H34+ЕЦ!H34+'повышение 50% стипендии'!H34</f>
        <v>3500</v>
      </c>
      <c r="I34" s="45">
        <f>Подуш!I34+'  100% повышение'!I34+'квал категория'!I34+медики!I34+'23% (71% на 2024г)'!I34+ОПВР!I34+'увел. гос. степендии 25%'!I34+внеурочка!I34+'Бесплатное Типо (целевой)'!I34+доживание!I34+ЕЦ!I34+'повышение 50% стипендии'!I34</f>
        <v>2900</v>
      </c>
      <c r="J34" s="45">
        <f>Подуш!J34+'  100% повышение'!J34+'квал категория'!J34+медики!J34+'23% (71% на 2024г)'!J34+ОПВР!J34+'увел. гос. степендии 25%'!J34+внеурочка!J34+'Бесплатное Типо (целевой)'!J34+доживание!J34+ЕЦ!J34+'повышение 50% стипендии'!J34</f>
        <v>2500</v>
      </c>
      <c r="K34" s="45">
        <f>Подуш!K34+'  100% повышение'!K34+'квал категория'!K34+медики!K34+'23% (71% на 2024г)'!K34+ОПВР!K34+'увел. гос. степендии 25%'!K34+внеурочка!K34+'Бесплатное Типо (целевой)'!K34+доживание!K34+ЕЦ!K34+'повышение 50% стипендии'!K34</f>
        <v>2000</v>
      </c>
      <c r="L34" s="45">
        <f>Подуш!L34+'  100% повышение'!L34+'квал категория'!L34+медики!L34+'23% (71% на 2024г)'!L34+ОПВР!L34+'увел. гос. степендии 25%'!L34+внеурочка!L34+'Бесплатное Типо (целевой)'!L34+доживание!L34+ЕЦ!L34+'повышение 50% стипендии'!L34</f>
        <v>1800</v>
      </c>
      <c r="M34" s="45">
        <f>Подуш!M34+'  100% повышение'!M34+'квал категория'!M34+медики!M34+'23% (71% на 2024г)'!M34+ОПВР!M34+'увел. гос. степендии 25%'!M34+внеурочка!M34+'Бесплатное Типо (целевой)'!M34+доживание!M34+ЕЦ!M34+'повышение 50% стипендии'!M34</f>
        <v>1500</v>
      </c>
      <c r="N34" s="45">
        <f>Подуш!N34+'  100% повышение'!N34+'квал категория'!N34+медики!N34+'23% (71% на 2024г)'!N34+ОПВР!N34+'увел. гос. степендии 25%'!N34+внеурочка!N34+'Бесплатное Типо (целевой)'!N34+доживание!N34+ЕЦ!N34+'повышение 50% стипендии'!N34</f>
        <v>1500</v>
      </c>
      <c r="O34" s="45">
        <f>Подуш!O34+'  100% повышение'!O34+'квал категория'!O34+медики!O34+'23% (71% на 2024г)'!O34+ОПВР!O34+'увел. гос. степендии 25%'!O34+внеурочка!O34+'Бесплатное Типо (целевой)'!O34+доживание!O34+ЕЦ!O34+'повышение 50% стипендии'!O34</f>
        <v>1800</v>
      </c>
      <c r="P34" s="45">
        <f>Подуш!P34+'  100% повышение'!P34+'квал категория'!P34+медики!P34+'23% (71% на 2024г)'!P34+ОПВР!P34+'увел. гос. степендии 25%'!P34+внеурочка!P34+'Бесплатное Типо (целевой)'!P34+доживание!P34+ЕЦ!P34+'повышение 50% стипендии'!P34</f>
        <v>2000</v>
      </c>
      <c r="Q34" s="45">
        <f>Подуш!Q34+'  100% повышение'!Q34+'квал категория'!Q34+медики!Q34+'23% (71% на 2024г)'!Q34+ОПВР!Q34+'увел. гос. степендии 25%'!Q34+внеурочка!Q34+'Бесплатное Типо (целевой)'!Q34+доживание!Q34+ЕЦ!Q34+'повышение 50% стипендии'!Q34</f>
        <v>2500</v>
      </c>
      <c r="R34" s="45">
        <f>Подуш!R34+'  100% повышение'!R34+'квал категория'!R34+медики!R34+'23% (71% на 2024г)'!R34+ОПВР!R34+'увел. гос. степендии 25%'!R34+внеурочка!R34+'Бесплатное Типо (целевой)'!R34+доживание!R34+ЕЦ!R34+'повышение 50% стипендии'!R34</f>
        <v>2900</v>
      </c>
      <c r="S34" s="45">
        <f>Подуш!S34+'  100% повышение'!S34+'квал категория'!S34+медики!S34+'23% (71% на 2024г)'!S34+ОПВР!S34+'увел. гос. степендии 25%'!S34+внеурочка!S34+'Бесплатное Типо (целевой)'!S34+доживание!S34+ЕЦ!S34+'повышение 50% стипендии'!S34</f>
        <v>3500</v>
      </c>
    </row>
    <row r="35" spans="1:19" ht="14.25">
      <c r="A35" s="180"/>
      <c r="B35" s="165"/>
      <c r="C35" s="165"/>
      <c r="D35" s="169"/>
      <c r="E35" s="15">
        <v>152</v>
      </c>
      <c r="F35" s="16" t="s">
        <v>45</v>
      </c>
      <c r="G35" s="155">
        <f t="shared" si="0"/>
        <v>3647</v>
      </c>
      <c r="H35" s="45">
        <f>Подуш!H35+'  100% повышение'!H35+'квал категория'!H35+медики!H35+'23% (71% на 2024г)'!H35+ОПВР!H35+'увел. гос. степендии 25%'!H35+внеурочка!H35+'Бесплатное Типо (целевой)'!H35+доживание!H35+ЕЦ!H35+'повышение 50% стипендии'!H35</f>
        <v>330</v>
      </c>
      <c r="I35" s="45">
        <f>Подуш!I35+'  100% повышение'!I35+'квал категория'!I35+медики!I35+'23% (71% на 2024г)'!I35+ОПВР!I35+'увел. гос. степендии 25%'!I35+внеурочка!I35+'Бесплатное Типо (целевой)'!I35+доживание!I35+ЕЦ!I35+'повышение 50% стипендии'!I35</f>
        <v>330</v>
      </c>
      <c r="J35" s="45">
        <f>Подуш!J35+'  100% повышение'!J35+'квал категория'!J35+медики!J35+'23% (71% на 2024г)'!J35+ОПВР!J35+'увел. гос. степендии 25%'!J35+внеурочка!J35+'Бесплатное Типо (целевой)'!J35+доживание!J35+ЕЦ!J35+'повышение 50% стипендии'!J35</f>
        <v>330</v>
      </c>
      <c r="K35" s="45">
        <f>Подуш!K35+'  100% повышение'!K35+'квал категория'!K35+медики!K35+'23% (71% на 2024г)'!K35+ОПВР!K35+'увел. гос. степендии 25%'!K35+внеурочка!K35+'Бесплатное Типо (целевой)'!K35+доживание!K35+ЕЦ!K35+'повышение 50% стипендии'!K35</f>
        <v>330</v>
      </c>
      <c r="L35" s="45">
        <f>Подуш!L35+'  100% повышение'!L35+'квал категория'!L35+медики!L35+'23% (71% на 2024г)'!L35+ОПВР!L35+'увел. гос. степендии 25%'!L35+внеурочка!L35+'Бесплатное Типо (целевой)'!L35+доживание!L35+ЕЦ!L35+'повышение 50% стипендии'!L35</f>
        <v>330</v>
      </c>
      <c r="M35" s="45">
        <f>Подуш!M35+'  100% повышение'!M35+'квал категория'!M35+медики!M35+'23% (71% на 2024г)'!M35+ОПВР!M35+'увел. гос. степендии 25%'!M35+внеурочка!M35+'Бесплатное Типо (целевой)'!M35+доживание!M35+ЕЦ!M35+'повышение 50% стипендии'!M35</f>
        <v>330</v>
      </c>
      <c r="N35" s="45">
        <f>Подуш!N35+'  100% повышение'!N35+'квал категория'!N35+медики!N35+'23% (71% на 2024г)'!N35+ОПВР!N35+'увел. гос. степендии 25%'!N35+внеурочка!N35+'Бесплатное Типо (целевой)'!N35+доживание!N35+ЕЦ!N35+'повышение 50% стипендии'!N35</f>
        <v>330</v>
      </c>
      <c r="O35" s="45">
        <f>Подуш!O35+'  100% повышение'!O35+'квал категория'!O35+медики!O35+'23% (71% на 2024г)'!O35+ОПВР!O35+'увел. гос. степендии 25%'!O35+внеурочка!O35+'Бесплатное Типо (целевой)'!O35+доживание!O35+ЕЦ!O35+'повышение 50% стипендии'!O35</f>
        <v>330</v>
      </c>
      <c r="P35" s="45">
        <f>Подуш!P35+'  100% повышение'!P35+'квал категория'!P35+медики!P35+'23% (71% на 2024г)'!P35+ОПВР!P35+'увел. гос. степендии 25%'!P35+внеурочка!P35+'Бесплатное Типо (целевой)'!P35+доживание!P35+ЕЦ!P35+'повышение 50% стипендии'!P35</f>
        <v>330</v>
      </c>
      <c r="Q35" s="45">
        <f>Подуш!Q35+'  100% повышение'!Q35+'квал категория'!Q35+медики!Q35+'23% (71% на 2024г)'!Q35+ОПВР!Q35+'увел. гос. степендии 25%'!Q35+внеурочка!Q35+'Бесплатное Типо (целевой)'!Q35+доживание!Q35+ЕЦ!Q35+'повышение 50% стипендии'!Q35</f>
        <v>330</v>
      </c>
      <c r="R35" s="45">
        <f>Подуш!R35+'  100% повышение'!R35+'квал категория'!R35+медики!R35+'23% (71% на 2024г)'!R35+ОПВР!R35+'увел. гос. степендии 25%'!R35+внеурочка!R35+'Бесплатное Типо (целевой)'!R35+доживание!R35+ЕЦ!R35+'повышение 50% стипендии'!R35</f>
        <v>330</v>
      </c>
      <c r="S35" s="45">
        <f>Подуш!S35+'  100% повышение'!S35+'квал категория'!S35+медики!S35+'23% (71% на 2024г)'!S35+ОПВР!S35+'увел. гос. степендии 25%'!S35+внеурочка!S35+'Бесплатное Типо (целевой)'!S35+доживание!S35+ЕЦ!S35+'повышение 50% стипендии'!S35</f>
        <v>17</v>
      </c>
    </row>
    <row r="36" spans="1:19" ht="14.25">
      <c r="A36" s="180"/>
      <c r="B36" s="165"/>
      <c r="C36" s="165"/>
      <c r="D36" s="169"/>
      <c r="E36" s="15">
        <v>153</v>
      </c>
      <c r="F36" s="16" t="s">
        <v>46</v>
      </c>
      <c r="G36" s="17">
        <f t="shared" si="0"/>
        <v>0</v>
      </c>
      <c r="H36" s="45">
        <f>Подуш!H36+'  100% повышение'!H36+'квал категория'!H36+медики!H36+'23% (71% на 2024г)'!H36+ОПВР!H36+'увел. гос. степендии 25%'!H36+внеурочка!H36+'Бесплатное Типо (целевой)'!H36+доживание!H36+ЕЦ!H36+'повышение 50% стипендии'!H36</f>
        <v>0</v>
      </c>
      <c r="I36" s="45">
        <f>Подуш!I36+'  100% повышение'!I36+'квал категория'!I36+медики!I36+'23% (71% на 2024г)'!I36+ОПВР!I36+'увел. гос. степендии 25%'!I36+внеурочка!I36+'Бесплатное Типо (целевой)'!I36+доживание!I36+ЕЦ!I36+'повышение 50% стипендии'!I36</f>
        <v>0</v>
      </c>
      <c r="J36" s="45">
        <f>Подуш!J36+'  100% повышение'!J36+'квал категория'!J36+медики!J36+'23% (71% на 2024г)'!J36+ОПВР!J36+'увел. гос. степендии 25%'!J36+внеурочка!J36+'Бесплатное Типо (целевой)'!J36+доживание!J36+ЕЦ!J36+'повышение 50% стипендии'!J36</f>
        <v>0</v>
      </c>
      <c r="K36" s="45">
        <f>Подуш!K36+'  100% повышение'!K36+'квал категория'!K36+медики!K36+'23% (71% на 2024г)'!K36+ОПВР!K36+'увел. гос. степендии 25%'!K36+внеурочка!K36+'Бесплатное Типо (целевой)'!K36+доживание!K36+ЕЦ!K36+'повышение 50% стипендии'!K36</f>
        <v>0</v>
      </c>
      <c r="L36" s="45">
        <f>Подуш!L36+'  100% повышение'!L36+'квал категория'!L36+медики!L36+'23% (71% на 2024г)'!L36+ОПВР!L36+'увел. гос. степендии 25%'!L36+внеурочка!L36+'Бесплатное Типо (целевой)'!L36+доживание!L36+ЕЦ!L36+'повышение 50% стипендии'!L36</f>
        <v>0</v>
      </c>
      <c r="M36" s="45">
        <f>Подуш!M36+'  100% повышение'!M36+'квал категория'!M36+медики!M36+'23% (71% на 2024г)'!M36+ОПВР!M36+'увел. гос. степендии 25%'!M36+внеурочка!M36+'Бесплатное Типо (целевой)'!M36+доживание!M36+ЕЦ!M36+'повышение 50% стипендии'!M36</f>
        <v>0</v>
      </c>
      <c r="N36" s="45">
        <f>Подуш!N36+'  100% повышение'!N36+'квал категория'!N36+медики!N36+'23% (71% на 2024г)'!N36+ОПВР!N36+'увел. гос. степендии 25%'!N36+внеурочка!N36+'Бесплатное Типо (целевой)'!N36+доживание!N36+ЕЦ!N36+'повышение 50% стипендии'!N36</f>
        <v>0</v>
      </c>
      <c r="O36" s="45">
        <f>Подуш!O36+'  100% повышение'!O36+'квал категория'!O36+медики!O36+'23% (71% на 2024г)'!O36+ОПВР!O36+'увел. гос. степендии 25%'!O36+внеурочка!O36+'Бесплатное Типо (целевой)'!O36+доживание!O36+ЕЦ!O36+'повышение 50% стипендии'!O36</f>
        <v>0</v>
      </c>
      <c r="P36" s="45">
        <f>Подуш!P36+'  100% повышение'!P36+'квал категория'!P36+медики!P36+'23% (71% на 2024г)'!P36+ОПВР!P36+'увел. гос. степендии 25%'!P36+внеурочка!P36+'Бесплатное Типо (целевой)'!P36+доживание!P36+ЕЦ!P36+'повышение 50% стипендии'!P36</f>
        <v>0</v>
      </c>
      <c r="Q36" s="45">
        <f>Подуш!Q36+'  100% повышение'!Q36+'квал категория'!Q36+медики!Q36+'23% (71% на 2024г)'!Q36+ОПВР!Q36+'увел. гос. степендии 25%'!Q36+внеурочка!Q36+'Бесплатное Типо (целевой)'!Q36+доживание!Q36+ЕЦ!Q36+'повышение 50% стипендии'!Q36</f>
        <v>0</v>
      </c>
      <c r="R36" s="45">
        <f>Подуш!R36+'  100% повышение'!R36+'квал категория'!R36+медики!R36+'23% (71% на 2024г)'!R36+ОПВР!R36+'увел. гос. степендии 25%'!R36+внеурочка!R36+'Бесплатное Типо (целевой)'!R36+доживание!R36+ЕЦ!R36+'повышение 50% стипендии'!R36</f>
        <v>0</v>
      </c>
      <c r="S36" s="45">
        <f>Подуш!S36+'  100% повышение'!S36+'квал категория'!S36+медики!S36+'23% (71% на 2024г)'!S36+ОПВР!S36+'увел. гос. степендии 25%'!S36+внеурочка!S36+'Бесплатное Типо (целевой)'!S36+доживание!S36+ЕЦ!S36+'повышение 50% стипендии'!S36</f>
        <v>0</v>
      </c>
    </row>
    <row r="37" spans="1:19" ht="14.25">
      <c r="A37" s="180"/>
      <c r="B37" s="165"/>
      <c r="C37" s="165"/>
      <c r="D37" s="169"/>
      <c r="E37" s="15">
        <v>154</v>
      </c>
      <c r="F37" s="16" t="s">
        <v>47</v>
      </c>
      <c r="G37" s="17">
        <f t="shared" si="0"/>
        <v>0</v>
      </c>
      <c r="H37" s="45">
        <f>Подуш!H37+'  100% повышение'!H37+'квал категория'!H37+медики!H37+'23% (71% на 2024г)'!H37+ОПВР!H37+'увел. гос. степендии 25%'!H37+внеурочка!H37+'Бесплатное Типо (целевой)'!H37+доживание!H37+ЕЦ!H37+'повышение 50% стипендии'!H37</f>
        <v>0</v>
      </c>
      <c r="I37" s="45">
        <f>Подуш!I37+'  100% повышение'!I37+'квал категория'!I37+медики!I37+'23% (71% на 2024г)'!I37+ОПВР!I37+'увел. гос. степендии 25%'!I37+внеурочка!I37+'Бесплатное Типо (целевой)'!I37+доживание!I37+ЕЦ!I37+'повышение 50% стипендии'!I37</f>
        <v>0</v>
      </c>
      <c r="J37" s="45">
        <f>Подуш!J37+'  100% повышение'!J37+'квал категория'!J37+медики!J37+'23% (71% на 2024г)'!J37+ОПВР!J37+'увел. гос. степендии 25%'!J37+внеурочка!J37+'Бесплатное Типо (целевой)'!J37+доживание!J37+ЕЦ!J37+'повышение 50% стипендии'!J37</f>
        <v>0</v>
      </c>
      <c r="K37" s="45">
        <f>Подуш!K37+'  100% повышение'!K37+'квал категория'!K37+медики!K37+'23% (71% на 2024г)'!K37+ОПВР!K37+'увел. гос. степендии 25%'!K37+внеурочка!K37+'Бесплатное Типо (целевой)'!K37+доживание!K37+ЕЦ!K37+'повышение 50% стипендии'!K37</f>
        <v>0</v>
      </c>
      <c r="L37" s="45">
        <f>Подуш!L37+'  100% повышение'!L37+'квал категория'!L37+медики!L37+'23% (71% на 2024г)'!L37+ОПВР!L37+'увел. гос. степендии 25%'!L37+внеурочка!L37+'Бесплатное Типо (целевой)'!L37+доживание!L37+ЕЦ!L37+'повышение 50% стипендии'!L37</f>
        <v>0</v>
      </c>
      <c r="M37" s="45">
        <f>Подуш!M37+'  100% повышение'!M37+'квал категория'!M37+медики!M37+'23% (71% на 2024г)'!M37+ОПВР!M37+'увел. гос. степендии 25%'!M37+внеурочка!M37+'Бесплатное Типо (целевой)'!M37+доживание!M37+ЕЦ!M37+'повышение 50% стипендии'!M37</f>
        <v>0</v>
      </c>
      <c r="N37" s="45">
        <f>Подуш!N37+'  100% повышение'!N37+'квал категория'!N37+медики!N37+'23% (71% на 2024г)'!N37+ОПВР!N37+'увел. гос. степендии 25%'!N37+внеурочка!N37+'Бесплатное Типо (целевой)'!N37+доживание!N37+ЕЦ!N37+'повышение 50% стипендии'!N37</f>
        <v>0</v>
      </c>
      <c r="O37" s="45">
        <f>Подуш!O37+'  100% повышение'!O37+'квал категория'!O37+медики!O37+'23% (71% на 2024г)'!O37+ОПВР!O37+'увел. гос. степендии 25%'!O37+внеурочка!O37+'Бесплатное Типо (целевой)'!O37+доживание!O37+ЕЦ!O37+'повышение 50% стипендии'!O37</f>
        <v>0</v>
      </c>
      <c r="P37" s="45">
        <f>Подуш!P37+'  100% повышение'!P37+'квал категория'!P37+медики!P37+'23% (71% на 2024г)'!P37+ОПВР!P37+'увел. гос. степендии 25%'!P37+внеурочка!P37+'Бесплатное Типо (целевой)'!P37+доживание!P37+ЕЦ!P37+'повышение 50% стипендии'!P37</f>
        <v>0</v>
      </c>
      <c r="Q37" s="45">
        <f>Подуш!Q37+'  100% повышение'!Q37+'квал категория'!Q37+медики!Q37+'23% (71% на 2024г)'!Q37+ОПВР!Q37+'увел. гос. степендии 25%'!Q37+внеурочка!Q37+'Бесплатное Типо (целевой)'!Q37+доживание!Q37+ЕЦ!Q37+'повышение 50% стипендии'!Q37</f>
        <v>0</v>
      </c>
      <c r="R37" s="45">
        <f>Подуш!R37+'  100% повышение'!R37+'квал категория'!R37+медики!R37+'23% (71% на 2024г)'!R37+ОПВР!R37+'увел. гос. степендии 25%'!R37+внеурочка!R37+'Бесплатное Типо (целевой)'!R37+доживание!R37+ЕЦ!R37+'повышение 50% стипендии'!R37</f>
        <v>0</v>
      </c>
      <c r="S37" s="45">
        <f>Подуш!S37+'  100% повышение'!S37+'квал категория'!S37+медики!S37+'23% (71% на 2024г)'!S37+ОПВР!S37+'увел. гос. степендии 25%'!S37+внеурочка!S37+'Бесплатное Типо (целевой)'!S37+доживание!S37+ЕЦ!S37+'повышение 50% стипендии'!S37</f>
        <v>0</v>
      </c>
    </row>
    <row r="38" spans="1:19" ht="14.25">
      <c r="A38" s="180"/>
      <c r="B38" s="165"/>
      <c r="C38" s="165"/>
      <c r="D38" s="169"/>
      <c r="E38" s="15">
        <v>156</v>
      </c>
      <c r="F38" s="16" t="s">
        <v>48</v>
      </c>
      <c r="G38" s="17">
        <f t="shared" si="0"/>
        <v>0</v>
      </c>
      <c r="H38" s="45">
        <f>Подуш!H38+'  100% повышение'!H38+'квал категория'!H38+медики!H38+'23% (71% на 2024г)'!H38+ОПВР!H38+'увел. гос. степендии 25%'!H38+внеурочка!H38+'Бесплатное Типо (целевой)'!H38+доживание!H38+ЕЦ!H38+'повышение 50% стипендии'!H38</f>
        <v>0</v>
      </c>
      <c r="I38" s="45">
        <f>Подуш!I38+'  100% повышение'!I38+'квал категория'!I38+медики!I38+'23% (71% на 2024г)'!I38+ОПВР!I38+'увел. гос. степендии 25%'!I38+внеурочка!I38+'Бесплатное Типо (целевой)'!I38+доживание!I38+ЕЦ!I38+'повышение 50% стипендии'!I38</f>
        <v>0</v>
      </c>
      <c r="J38" s="45">
        <f>Подуш!J38+'  100% повышение'!J38+'квал категория'!J38+медики!J38+'23% (71% на 2024г)'!J38+ОПВР!J38+'увел. гос. степендии 25%'!J38+внеурочка!J38+'Бесплатное Типо (целевой)'!J38+доживание!J38+ЕЦ!J38+'повышение 50% стипендии'!J38</f>
        <v>0</v>
      </c>
      <c r="K38" s="45">
        <f>Подуш!K38+'  100% повышение'!K38+'квал категория'!K38+медики!K38+'23% (71% на 2024г)'!K38+ОПВР!K38+'увел. гос. степендии 25%'!K38+внеурочка!K38+'Бесплатное Типо (целевой)'!K38+доживание!K38+ЕЦ!K38+'повышение 50% стипендии'!K38</f>
        <v>0</v>
      </c>
      <c r="L38" s="45">
        <f>Подуш!L38+'  100% повышение'!L38+'квал категория'!L38+медики!L38+'23% (71% на 2024г)'!L38+ОПВР!L38+'увел. гос. степендии 25%'!L38+внеурочка!L38+'Бесплатное Типо (целевой)'!L38+доживание!L38+ЕЦ!L38+'повышение 50% стипендии'!L38</f>
        <v>0</v>
      </c>
      <c r="M38" s="45">
        <f>Подуш!M38+'  100% повышение'!M38+'квал категория'!M38+медики!M38+'23% (71% на 2024г)'!M38+ОПВР!M38+'увел. гос. степендии 25%'!M38+внеурочка!M38+'Бесплатное Типо (целевой)'!M38+доживание!M38+ЕЦ!M38+'повышение 50% стипендии'!M38</f>
        <v>0</v>
      </c>
      <c r="N38" s="45">
        <f>Подуш!N38+'  100% повышение'!N38+'квал категория'!N38+медики!N38+'23% (71% на 2024г)'!N38+ОПВР!N38+'увел. гос. степендии 25%'!N38+внеурочка!N38+'Бесплатное Типо (целевой)'!N38+доживание!N38+ЕЦ!N38+'повышение 50% стипендии'!N38</f>
        <v>0</v>
      </c>
      <c r="O38" s="45">
        <f>Подуш!O38+'  100% повышение'!O38+'квал категория'!O38+медики!O38+'23% (71% на 2024г)'!O38+ОПВР!O38+'увел. гос. степендии 25%'!O38+внеурочка!O38+'Бесплатное Типо (целевой)'!O38+доживание!O38+ЕЦ!O38+'повышение 50% стипендии'!O38</f>
        <v>0</v>
      </c>
      <c r="P38" s="45">
        <f>Подуш!P38+'  100% повышение'!P38+'квал категория'!P38+медики!P38+'23% (71% на 2024г)'!P38+ОПВР!P38+'увел. гос. степендии 25%'!P38+внеурочка!P38+'Бесплатное Типо (целевой)'!P38+доживание!P38+ЕЦ!P38+'повышение 50% стипендии'!P38</f>
        <v>0</v>
      </c>
      <c r="Q38" s="45">
        <f>Подуш!Q38+'  100% повышение'!Q38+'квал категория'!Q38+медики!Q38+'23% (71% на 2024г)'!Q38+ОПВР!Q38+'увел. гос. степендии 25%'!Q38+внеурочка!Q38+'Бесплатное Типо (целевой)'!Q38+доживание!Q38+ЕЦ!Q38+'повышение 50% стипендии'!Q38</f>
        <v>0</v>
      </c>
      <c r="R38" s="45">
        <f>Подуш!R38+'  100% повышение'!R38+'квал категория'!R38+медики!R38+'23% (71% на 2024г)'!R38+ОПВР!R38+'увел. гос. степендии 25%'!R38+внеурочка!R38+'Бесплатное Типо (целевой)'!R38+доживание!R38+ЕЦ!R38+'повышение 50% стипендии'!R38</f>
        <v>0</v>
      </c>
      <c r="S38" s="45">
        <f>Подуш!S38+'  100% повышение'!S38+'квал категория'!S38+медики!S38+'23% (71% на 2024г)'!S38+ОПВР!S38+'увел. гос. степендии 25%'!S38+внеурочка!S38+'Бесплатное Типо (целевой)'!S38+доживание!S38+ЕЦ!S38+'повышение 50% стипендии'!S38</f>
        <v>0</v>
      </c>
    </row>
    <row r="39" spans="1:19" ht="14.25">
      <c r="A39" s="180"/>
      <c r="B39" s="165"/>
      <c r="C39" s="165"/>
      <c r="D39" s="169"/>
      <c r="E39" s="15">
        <v>159</v>
      </c>
      <c r="F39" s="16" t="s">
        <v>49</v>
      </c>
      <c r="G39" s="155">
        <f t="shared" si="0"/>
        <v>48848</v>
      </c>
      <c r="H39" s="45">
        <f>Подуш!H39+'  100% повышение'!H39+'квал категория'!H39+медики!H39+'23% (71% на 2024г)'!H39+ОПВР!H39+'увел. гос. степендии 25%'!H39+внеурочка!H39+'Бесплатное Типо (целевой)'!H39+доживание!H39+ЕЦ!H39+'повышение 50% стипендии'!H39</f>
        <v>3504</v>
      </c>
      <c r="I39" s="45">
        <f>Подуш!I39+'  100% повышение'!I39+'квал категория'!I39+медики!I39+'23% (71% на 2024г)'!I39+ОПВР!I39+'увел. гос. степендии 25%'!I39+внеурочка!I39+'Бесплатное Типо (целевой)'!I39+доживание!I39+ЕЦ!I39+'повышение 50% стипендии'!I39</f>
        <v>2504</v>
      </c>
      <c r="J39" s="45">
        <f>Подуш!J39+'  100% повышение'!J39+'квал категория'!J39+медики!J39+'23% (71% на 2024г)'!J39+ОПВР!J39+'увел. гос. степендии 25%'!J39+внеурочка!J39+'Бесплатное Типо (целевой)'!J39+доживание!J39+ЕЦ!J39+'повышение 50% стипендии'!J39</f>
        <v>6908</v>
      </c>
      <c r="K39" s="45">
        <f>Подуш!K39+'  100% повышение'!K39+'квал категория'!K39+медики!K39+'23% (71% на 2024г)'!K39+ОПВР!K39+'увел. гос. степендии 25%'!K39+внеурочка!K39+'Бесплатное Типо (целевой)'!K39+доживание!K39+ЕЦ!K39+'повышение 50% стипендии'!K39</f>
        <v>1504</v>
      </c>
      <c r="L39" s="45">
        <f>Подуш!L39+'  100% повышение'!L39+'квал категория'!L39+медики!L39+'23% (71% на 2024г)'!L39+ОПВР!L39+'увел. гос. степендии 25%'!L39+внеурочка!L39+'Бесплатное Типо (целевой)'!L39+доживание!L39+ЕЦ!L39+'повышение 50% стипендии'!L39</f>
        <v>5509</v>
      </c>
      <c r="M39" s="45">
        <f>Подуш!M39+'  100% повышение'!M39+'квал категория'!M39+медики!M39+'23% (71% на 2024г)'!M39+ОПВР!M39+'увел. гос. степендии 25%'!M39+внеурочка!M39+'Бесплатное Типо (целевой)'!M39+доживание!M39+ЕЦ!M39+'повышение 50% стипендии'!M39</f>
        <v>4004</v>
      </c>
      <c r="N39" s="45">
        <f>Подуш!N39+'  100% повышение'!N39+'квал категория'!N39+медики!N39+'23% (71% на 2024г)'!N39+ОПВР!N39+'увел. гос. степендии 25%'!N39+внеурочка!N39+'Бесплатное Типо (целевой)'!N39+доживание!N39+ЕЦ!N39+'повышение 50% стипендии'!N39</f>
        <v>4004</v>
      </c>
      <c r="O39" s="45">
        <f>Подуш!O39+'  100% повышение'!O39+'квал категория'!O39+медики!O39+'23% (71% на 2024г)'!O39+ОПВР!O39+'увел. гос. степендии 25%'!O39+внеурочка!O39+'Бесплатное Типо (целевой)'!O39+доживание!O39+ЕЦ!O39+'повышение 50% стипендии'!O39</f>
        <v>3998</v>
      </c>
      <c r="P39" s="45">
        <f>Подуш!P39+'  100% повышение'!P39+'квал категория'!P39+медики!P39+'23% (71% на 2024г)'!P39+ОПВР!P39+'увел. гос. степендии 25%'!P39+внеурочка!P39+'Бесплатное Типо (целевой)'!P39+доживание!P39+ЕЦ!P39+'повышение 50% стипендии'!P39</f>
        <v>5904</v>
      </c>
      <c r="Q39" s="45">
        <f>Подуш!Q39+'  100% повышение'!Q39+'квал категория'!Q39+медики!Q39+'23% (71% на 2024г)'!Q39+ОПВР!Q39+'увел. гос. степендии 25%'!Q39+внеурочка!Q39+'Бесплатное Типо (целевой)'!Q39+доживание!Q39+ЕЦ!Q39+'повышение 50% стипендии'!Q39</f>
        <v>3510</v>
      </c>
      <c r="R39" s="45">
        <f>Подуш!R39+'  100% повышение'!R39+'квал категория'!R39+медики!R39+'23% (71% на 2024г)'!R39+ОПВР!R39+'увел. гос. степендии 25%'!R39+внеурочка!R39+'Бесплатное Типо (целевой)'!R39+доживание!R39+ЕЦ!R39+'повышение 50% стипендии'!R39</f>
        <v>5508</v>
      </c>
      <c r="S39" s="45">
        <f>Подуш!S39+'  100% повышение'!S39+'квал категория'!S39+медики!S39+'23% (71% на 2024г)'!S39+ОПВР!S39+'увел. гос. степендии 25%'!S39+внеурочка!S39+'Бесплатное Типо (целевой)'!S39+доживание!S39+ЕЦ!S39+'повышение 50% стипендии'!S39</f>
        <v>1991</v>
      </c>
    </row>
    <row r="40" spans="1:19" ht="14.25">
      <c r="A40" s="180"/>
      <c r="B40" s="165"/>
      <c r="C40" s="165"/>
      <c r="D40" s="169"/>
      <c r="E40" s="15">
        <v>161</v>
      </c>
      <c r="F40" s="16" t="s">
        <v>50</v>
      </c>
      <c r="G40" s="155">
        <f t="shared" si="0"/>
        <v>1506</v>
      </c>
      <c r="H40" s="45">
        <f>Подуш!H40+'  100% повышение'!H40+'квал категория'!H40+медики!H40+'23% (71% на 2024г)'!H40+ОПВР!H40+'увел. гос. степендии 25%'!H40+внеурочка!H40+'Бесплатное Типо (целевой)'!H40+доживание!H40+ЕЦ!H40+'повышение 50% стипендии'!H40</f>
        <v>125</v>
      </c>
      <c r="I40" s="45">
        <f>Подуш!I40+'  100% повышение'!I40+'квал категория'!I40+медики!I40+'23% (71% на 2024г)'!I40+ОПВР!I40+'увел. гос. степендии 25%'!I40+внеурочка!I40+'Бесплатное Типо (целевой)'!I40+доживание!I40+ЕЦ!I40+'повышение 50% стипендии'!I40</f>
        <v>125</v>
      </c>
      <c r="J40" s="45">
        <f>Подуш!J40+'  100% повышение'!J40+'квал категория'!J40+медики!J40+'23% (71% на 2024г)'!J40+ОПВР!J40+'увел. гос. степендии 25%'!J40+внеурочка!J40+'Бесплатное Типо (целевой)'!J40+доживание!J40+ЕЦ!J40+'повышение 50% стипендии'!J40</f>
        <v>125</v>
      </c>
      <c r="K40" s="45">
        <f>Подуш!K40+'  100% повышение'!K40+'квал категория'!K40+медики!K40+'23% (71% на 2024г)'!K40+ОПВР!K40+'увел. гос. степендии 25%'!K40+внеурочка!K40+'Бесплатное Типо (целевой)'!K40+доживание!K40+ЕЦ!K40+'повышение 50% стипендии'!K40</f>
        <v>125</v>
      </c>
      <c r="L40" s="45">
        <f>Подуш!L40+'  100% повышение'!L40+'квал категория'!L40+медики!L40+'23% (71% на 2024г)'!L40+ОПВР!L40+'увел. гос. степендии 25%'!L40+внеурочка!L40+'Бесплатное Типо (целевой)'!L40+доживание!L40+ЕЦ!L40+'повышение 50% стипендии'!L40</f>
        <v>125</v>
      </c>
      <c r="M40" s="45">
        <f>Подуш!M40+'  100% повышение'!M40+'квал категория'!M40+медики!M40+'23% (71% на 2024г)'!M40+ОПВР!M40+'увел. гос. степендии 25%'!M40+внеурочка!M40+'Бесплатное Типо (целевой)'!M40+доживание!M40+ЕЦ!M40+'повышение 50% стипендии'!M40</f>
        <v>125</v>
      </c>
      <c r="N40" s="45">
        <f>Подуш!N40+'  100% повышение'!N40+'квал категория'!N40+медики!N40+'23% (71% на 2024г)'!N40+ОПВР!N40+'увел. гос. степендии 25%'!N40+внеурочка!N40+'Бесплатное Типо (целевой)'!N40+доживание!N40+ЕЦ!N40+'повышение 50% стипендии'!N40</f>
        <v>125</v>
      </c>
      <c r="O40" s="45">
        <f>Подуш!O40+'  100% повышение'!O40+'квал категория'!O40+медики!O40+'23% (71% на 2024г)'!O40+ОПВР!O40+'увел. гос. степендии 25%'!O40+внеурочка!O40+'Бесплатное Типо (целевой)'!O40+доживание!O40+ЕЦ!O40+'повышение 50% стипендии'!O40</f>
        <v>131</v>
      </c>
      <c r="P40" s="45">
        <f>Подуш!P40+'  100% повышение'!P40+'квал категория'!P40+медики!P40+'23% (71% на 2024г)'!P40+ОПВР!P40+'увел. гос. степендии 25%'!P40+внеурочка!P40+'Бесплатное Типо (целевой)'!P40+доживание!P40+ЕЦ!P40+'повышение 50% стипендии'!P40</f>
        <v>125</v>
      </c>
      <c r="Q40" s="45">
        <f>Подуш!Q40+'  100% повышение'!Q40+'квал категория'!Q40+медики!Q40+'23% (71% на 2024г)'!Q40+ОПВР!Q40+'увел. гос. степендии 25%'!Q40+внеурочка!Q40+'Бесплатное Типо (целевой)'!Q40+доживание!Q40+ЕЦ!Q40+'повышение 50% стипендии'!Q40</f>
        <v>125</v>
      </c>
      <c r="R40" s="45">
        <f>Подуш!R40+'  100% повышение'!R40+'квал категория'!R40+медики!R40+'23% (71% на 2024г)'!R40+ОПВР!R40+'увел. гос. степендии 25%'!R40+внеурочка!R40+'Бесплатное Типо (целевой)'!R40+доживание!R40+ЕЦ!R40+'повышение 50% стипендии'!R40</f>
        <v>125</v>
      </c>
      <c r="S40" s="45">
        <f>Подуш!S40+'  100% повышение'!S40+'квал категория'!S40+медики!S40+'23% (71% на 2024г)'!S40+ОПВР!S40+'увел. гос. степендии 25%'!S40+внеурочка!S40+'Бесплатное Типо (целевой)'!S40+доживание!S40+ЕЦ!S40+'повышение 50% стипендии'!S40</f>
        <v>125</v>
      </c>
    </row>
    <row r="41" spans="1:19" ht="14.25">
      <c r="A41" s="180"/>
      <c r="B41" s="165"/>
      <c r="C41" s="165"/>
      <c r="D41" s="169"/>
      <c r="E41" s="15">
        <v>162</v>
      </c>
      <c r="F41" s="19" t="s">
        <v>51</v>
      </c>
      <c r="G41" s="17">
        <f t="shared" si="0"/>
        <v>0</v>
      </c>
      <c r="H41" s="45">
        <f>Подуш!H41+'  100% повышение'!H41+'квал категория'!H41+медики!H41+'23% (71% на 2024г)'!H41+ОПВР!H41+'увел. гос. степендии 25%'!H41+внеурочка!H41+'Бесплатное Типо (целевой)'!H41+доживание!H41+ЕЦ!H41+'повышение 50% стипендии'!H41</f>
        <v>0</v>
      </c>
      <c r="I41" s="45">
        <f>Подуш!I41+'  100% повышение'!I41+'квал категория'!I41+медики!I41+'23% (71% на 2024г)'!I41+ОПВР!I41+'увел. гос. степендии 25%'!I41+внеурочка!I41+'Бесплатное Типо (целевой)'!I41+доживание!I41+ЕЦ!I41+'повышение 50% стипендии'!I41</f>
        <v>0</v>
      </c>
      <c r="J41" s="45">
        <f>Подуш!J41+'  100% повышение'!J41+'квал категория'!J41+медики!J41+'23% (71% на 2024г)'!J41+ОПВР!J41+'увел. гос. степендии 25%'!J41+внеурочка!J41+'Бесплатное Типо (целевой)'!J41+доживание!J41+ЕЦ!J41+'повышение 50% стипендии'!J41</f>
        <v>0</v>
      </c>
      <c r="K41" s="45">
        <f>Подуш!K41+'  100% повышение'!K41+'квал категория'!K41+медики!K41+'23% (71% на 2024г)'!K41+ОПВР!K41+'увел. гос. степендии 25%'!K41+внеурочка!K41+'Бесплатное Типо (целевой)'!K41+доживание!K41+ЕЦ!K41+'повышение 50% стипендии'!K41</f>
        <v>0</v>
      </c>
      <c r="L41" s="45">
        <f>Подуш!L41+'  100% повышение'!L41+'квал категория'!L41+медики!L41+'23% (71% на 2024г)'!L41+ОПВР!L41+'увел. гос. степендии 25%'!L41+внеурочка!L41+'Бесплатное Типо (целевой)'!L41+доживание!L41+ЕЦ!L41+'повышение 50% стипендии'!L41</f>
        <v>0</v>
      </c>
      <c r="M41" s="45">
        <f>Подуш!M41+'  100% повышение'!M41+'квал категория'!M41+медики!M41+'23% (71% на 2024г)'!M41+ОПВР!M41+'увел. гос. степендии 25%'!M41+внеурочка!M41+'Бесплатное Типо (целевой)'!M41+доживание!M41+ЕЦ!M41+'повышение 50% стипендии'!M41</f>
        <v>0</v>
      </c>
      <c r="N41" s="45">
        <f>Подуш!N41+'  100% повышение'!N41+'квал категория'!N41+медики!N41+'23% (71% на 2024г)'!N41+ОПВР!N41+'увел. гос. степендии 25%'!N41+внеурочка!N41+'Бесплатное Типо (целевой)'!N41+доживание!N41+ЕЦ!N41+'повышение 50% стипендии'!N41</f>
        <v>0</v>
      </c>
      <c r="O41" s="45">
        <f>Подуш!O41+'  100% повышение'!O41+'квал категория'!O41+медики!O41+'23% (71% на 2024г)'!O41+ОПВР!O41+'увел. гос. степендии 25%'!O41+внеурочка!O41+'Бесплатное Типо (целевой)'!O41+доживание!O41+ЕЦ!O41+'повышение 50% стипендии'!O41</f>
        <v>0</v>
      </c>
      <c r="P41" s="45">
        <f>Подуш!P41+'  100% повышение'!P41+'квал категория'!P41+медики!P41+'23% (71% на 2024г)'!P41+ОПВР!P41+'увел. гос. степендии 25%'!P41+внеурочка!P41+'Бесплатное Типо (целевой)'!P41+доживание!P41+ЕЦ!P41+'повышение 50% стипендии'!P41</f>
        <v>0</v>
      </c>
      <c r="Q41" s="45">
        <f>Подуш!Q41+'  100% повышение'!Q41+'квал категория'!Q41+медики!Q41+'23% (71% на 2024г)'!Q41+ОПВР!Q41+'увел. гос. степендии 25%'!Q41+внеурочка!Q41+'Бесплатное Типо (целевой)'!Q41+доживание!Q41+ЕЦ!Q41+'повышение 50% стипендии'!Q41</f>
        <v>0</v>
      </c>
      <c r="R41" s="45">
        <f>Подуш!R41+'  100% повышение'!R41+'квал категория'!R41+медики!R41+'23% (71% на 2024г)'!R41+ОПВР!R41+'увел. гос. степендии 25%'!R41+внеурочка!R41+'Бесплатное Типо (целевой)'!R41+доживание!R41+ЕЦ!R41+'повышение 50% стипендии'!R41</f>
        <v>0</v>
      </c>
      <c r="S41" s="45">
        <f>Подуш!S41+'  100% повышение'!S41+'квал категория'!S41+медики!S41+'23% (71% на 2024г)'!S41+ОПВР!S41+'увел. гос. степендии 25%'!S41+внеурочка!S41+'Бесплатное Типо (целевой)'!S41+доживание!S41+ЕЦ!S41+'повышение 50% стипендии'!S41</f>
        <v>0</v>
      </c>
    </row>
    <row r="42" spans="1:19" ht="14.25">
      <c r="A42" s="180"/>
      <c r="B42" s="165"/>
      <c r="C42" s="165"/>
      <c r="D42" s="169"/>
      <c r="E42" s="20">
        <v>165</v>
      </c>
      <c r="F42" s="21" t="s">
        <v>52</v>
      </c>
      <c r="G42" s="17">
        <f t="shared" si="0"/>
        <v>0</v>
      </c>
      <c r="H42" s="45">
        <f>Подуш!H42+'  100% повышение'!H42+'квал категория'!H42+медики!H42+'23% (71% на 2024г)'!H42+ОПВР!H42+'увел. гос. степендии 25%'!H42+внеурочка!H42+'Бесплатное Типо (целевой)'!H42+доживание!H42+ЕЦ!H42+'повышение 50% стипендии'!H42</f>
        <v>0</v>
      </c>
      <c r="I42" s="45">
        <f>Подуш!I42+'  100% повышение'!I42+'квал категория'!I42+медики!I42+'23% (71% на 2024г)'!I42+ОПВР!I42+'увел. гос. степендии 25%'!I42+внеурочка!I42+'Бесплатное Типо (целевой)'!I42+доживание!I42+ЕЦ!I42+'повышение 50% стипендии'!I42</f>
        <v>0</v>
      </c>
      <c r="J42" s="45">
        <f>Подуш!J42+'  100% повышение'!J42+'квал категория'!J42+медики!J42+'23% (71% на 2024г)'!J42+ОПВР!J42+'увел. гос. степендии 25%'!J42+внеурочка!J42+'Бесплатное Типо (целевой)'!J42+доживание!J42+ЕЦ!J42+'повышение 50% стипендии'!J42</f>
        <v>0</v>
      </c>
      <c r="K42" s="45">
        <f>Подуш!K42+'  100% повышение'!K42+'квал категория'!K42+медики!K42+'23% (71% на 2024г)'!K42+ОПВР!K42+'увел. гос. степендии 25%'!K42+внеурочка!K42+'Бесплатное Типо (целевой)'!K42+доживание!K42+ЕЦ!K42+'повышение 50% стипендии'!K42</f>
        <v>0</v>
      </c>
      <c r="L42" s="45">
        <f>Подуш!L42+'  100% повышение'!L42+'квал категория'!L42+медики!L42+'23% (71% на 2024г)'!L42+ОПВР!L42+'увел. гос. степендии 25%'!L42+внеурочка!L42+'Бесплатное Типо (целевой)'!L42+доживание!L42+ЕЦ!L42+'повышение 50% стипендии'!L42</f>
        <v>0</v>
      </c>
      <c r="M42" s="45">
        <f>Подуш!M42+'  100% повышение'!M42+'квал категория'!M42+медики!M42+'23% (71% на 2024г)'!M42+ОПВР!M42+'увел. гос. степендии 25%'!M42+внеурочка!M42+'Бесплатное Типо (целевой)'!M42+доживание!M42+ЕЦ!M42+'повышение 50% стипендии'!M42</f>
        <v>0</v>
      </c>
      <c r="N42" s="45">
        <f>Подуш!N42+'  100% повышение'!N42+'квал категория'!N42+медики!N42+'23% (71% на 2024г)'!N42+ОПВР!N42+'увел. гос. степендии 25%'!N42+внеурочка!N42+'Бесплатное Типо (целевой)'!N42+доживание!N42+ЕЦ!N42+'повышение 50% стипендии'!N42</f>
        <v>0</v>
      </c>
      <c r="O42" s="45">
        <f>Подуш!O42+'  100% повышение'!O42+'квал категория'!O42+медики!O42+'23% (71% на 2024г)'!O42+ОПВР!O42+'увел. гос. степендии 25%'!O42+внеурочка!O42+'Бесплатное Типо (целевой)'!O42+доживание!O42+ЕЦ!O42+'повышение 50% стипендии'!O42</f>
        <v>0</v>
      </c>
      <c r="P42" s="45">
        <f>Подуш!P42+'  100% повышение'!P42+'квал категория'!P42+медики!P42+'23% (71% на 2024г)'!P42+ОПВР!P42+'увел. гос. степендии 25%'!P42+внеурочка!P42+'Бесплатное Типо (целевой)'!P42+доживание!P42+ЕЦ!P42+'повышение 50% стипендии'!P42</f>
        <v>0</v>
      </c>
      <c r="Q42" s="45">
        <f>Подуш!Q42+'  100% повышение'!Q42+'квал категория'!Q42+медики!Q42+'23% (71% на 2024г)'!Q42+ОПВР!Q42+'увел. гос. степендии 25%'!Q42+внеурочка!Q42+'Бесплатное Типо (целевой)'!Q42+доживание!Q42+ЕЦ!Q42+'повышение 50% стипендии'!Q42</f>
        <v>0</v>
      </c>
      <c r="R42" s="45">
        <f>Подуш!R42+'  100% повышение'!R42+'квал категория'!R42+медики!R42+'23% (71% на 2024г)'!R42+ОПВР!R42+'увел. гос. степендии 25%'!R42+внеурочка!R42+'Бесплатное Типо (целевой)'!R42+доживание!R42+ЕЦ!R42+'повышение 50% стипендии'!R42</f>
        <v>0</v>
      </c>
      <c r="S42" s="45">
        <f>Подуш!S42+'  100% повышение'!S42+'квал категория'!S42+медики!S42+'23% (71% на 2024г)'!S42+ОПВР!S42+'увел. гос. степендии 25%'!S42+внеурочка!S42+'Бесплатное Типо (целевой)'!S42+доживание!S42+ЕЦ!S42+'повышение 50% стипендии'!S42</f>
        <v>0</v>
      </c>
    </row>
    <row r="43" spans="1:19" ht="14.25">
      <c r="A43" s="180"/>
      <c r="B43" s="165"/>
      <c r="C43" s="165"/>
      <c r="D43" s="169"/>
      <c r="E43" s="22">
        <v>169</v>
      </c>
      <c r="F43" s="23" t="s">
        <v>53</v>
      </c>
      <c r="G43" s="155">
        <f t="shared" si="0"/>
        <v>7971</v>
      </c>
      <c r="H43" s="45">
        <f>Подуш!H43+'  100% повышение'!H43+'квал категория'!H43+медики!H43+'23% (71% на 2024г)'!H43+ОПВР!H43+'увел. гос. степендии 25%'!H43+внеурочка!H43+'Бесплатное Типо (целевой)'!H43+доживание!H43+ЕЦ!H43+'повышение 50% стипендии'!H43</f>
        <v>1000</v>
      </c>
      <c r="I43" s="45">
        <f>Подуш!I43+'  100% повышение'!I43+'квал категория'!I43+медики!I43+'23% (71% на 2024г)'!I43+ОПВР!I43+'увел. гос. степендии 25%'!I43+внеурочка!I43+'Бесплатное Типо (целевой)'!I43+доживание!I43+ЕЦ!I43+'повышение 50% стипендии'!I43</f>
        <v>1931</v>
      </c>
      <c r="J43" s="45">
        <f>Подуш!J43+'  100% повышение'!J43+'квал категория'!J43+медики!J43+'23% (71% на 2024г)'!J43+ОПВР!J43+'увел. гос. степендии 25%'!J43+внеурочка!J43+'Бесплатное Типо (целевой)'!J43+доживание!J43+ЕЦ!J43+'повышение 50% стипендии'!J43</f>
        <v>0</v>
      </c>
      <c r="K43" s="45">
        <f>Подуш!K43+'  100% повышение'!K43+'квал категория'!K43+медики!K43+'23% (71% на 2024г)'!K43+ОПВР!K43+'увел. гос. степендии 25%'!K43+внеурочка!K43+'Бесплатное Типо (целевой)'!K43+доживание!K43+ЕЦ!K43+'повышение 50% стипендии'!K43</f>
        <v>0</v>
      </c>
      <c r="L43" s="45">
        <f>Подуш!L43+'  100% повышение'!L43+'квал категория'!L43+медики!L43+'23% (71% на 2024г)'!L43+ОПВР!L43+'увел. гос. степендии 25%'!L43+внеурочка!L43+'Бесплатное Типо (целевой)'!L43+доживание!L43+ЕЦ!L43+'повышение 50% стипендии'!L43</f>
        <v>1200</v>
      </c>
      <c r="M43" s="45">
        <f>Подуш!M43+'  100% повышение'!M43+'квал категория'!M43+медики!M43+'23% (71% на 2024г)'!M43+ОПВР!M43+'увел. гос. степендии 25%'!M43+внеурочка!M43+'Бесплатное Типо (целевой)'!M43+доживание!M43+ЕЦ!M43+'повышение 50% стипендии'!M43</f>
        <v>434</v>
      </c>
      <c r="N43" s="45">
        <f>Подуш!N43+'  100% повышение'!N43+'квал категория'!N43+медики!N43+'23% (71% на 2024г)'!N43+ОПВР!N43+'увел. гос. степендии 25%'!N43+внеурочка!N43+'Бесплатное Типо (целевой)'!N43+доживание!N43+ЕЦ!N43+'повышение 50% стипендии'!N43</f>
        <v>1366</v>
      </c>
      <c r="O43" s="45">
        <f>Подуш!O43+'  100% повышение'!O43+'квал категория'!O43+медики!O43+'23% (71% на 2024г)'!O43+ОПВР!O43+'увел. гос. степендии 25%'!O43+внеурочка!O43+'Бесплатное Типо (целевой)'!O43+доживание!O43+ЕЦ!O43+'повышение 50% стипендии'!O43</f>
        <v>600</v>
      </c>
      <c r="P43" s="45">
        <f>Подуш!P43+'  100% повышение'!P43+'квал категория'!P43+медики!P43+'23% (71% на 2024г)'!P43+ОПВР!P43+'увел. гос. степендии 25%'!P43+внеурочка!P43+'Бесплатное Типо (целевой)'!P43+доживание!P43+ЕЦ!P43+'повышение 50% стипендии'!P43</f>
        <v>0</v>
      </c>
      <c r="Q43" s="45">
        <f>Подуш!Q43+'  100% повышение'!Q43+'квал категория'!Q43+медики!Q43+'23% (71% на 2024г)'!Q43+ОПВР!Q43+'увел. гос. степендии 25%'!Q43+внеурочка!Q43+'Бесплатное Типо (целевой)'!Q43+доживание!Q43+ЕЦ!Q43+'повышение 50% стипендии'!Q43</f>
        <v>0</v>
      </c>
      <c r="R43" s="45">
        <f>Подуш!R43+'  100% повышение'!R43+'квал категория'!R43+медики!R43+'23% (71% на 2024г)'!R43+ОПВР!R43+'увел. гос. степендии 25%'!R43+внеурочка!R43+'Бесплатное Типо (целевой)'!R43+доживание!R43+ЕЦ!R43+'повышение 50% стипендии'!R43</f>
        <v>440</v>
      </c>
      <c r="S43" s="45">
        <f>Подуш!S43+'  100% повышение'!S43+'квал категория'!S43+медики!S43+'23% (71% на 2024г)'!S43+ОПВР!S43+'увел. гос. степендии 25%'!S43+внеурочка!S43+'Бесплатное Типо (целевой)'!S43+доживание!S43+ЕЦ!S43+'повышение 50% стипендии'!S43</f>
        <v>1000</v>
      </c>
    </row>
    <row r="44" spans="1:19" ht="14.25">
      <c r="A44" s="180"/>
      <c r="B44" s="165"/>
      <c r="C44" s="165"/>
      <c r="D44" s="169"/>
      <c r="E44" s="24">
        <v>322</v>
      </c>
      <c r="F44" s="25" t="s">
        <v>54</v>
      </c>
      <c r="G44" s="17">
        <f t="shared" si="0"/>
        <v>0</v>
      </c>
      <c r="H44" s="45">
        <f>Подуш!H44+'  100% повышение'!H44+'квал категория'!H44+медики!H44+'23% (71% на 2024г)'!H44+ОПВР!H44+'увел. гос. степендии 25%'!H44+внеурочка!H44+'Бесплатное Типо (целевой)'!H44+доживание!H44+ЕЦ!H44+'повышение 50% стипендии'!H44</f>
        <v>0</v>
      </c>
      <c r="I44" s="45">
        <f>Подуш!I44+'  100% повышение'!I44+'квал категория'!I44+медики!I44+'23% (71% на 2024г)'!I44+ОПВР!I44+'увел. гос. степендии 25%'!I44+внеурочка!I44+'Бесплатное Типо (целевой)'!I44+доживание!I44+ЕЦ!I44+'повышение 50% стипендии'!I44</f>
        <v>0</v>
      </c>
      <c r="J44" s="45">
        <f>Подуш!J44+'  100% повышение'!J44+'квал категория'!J44+медики!J44+'23% (71% на 2024г)'!J44+ОПВР!J44+'увел. гос. степендии 25%'!J44+внеурочка!J44+'Бесплатное Типо (целевой)'!J44+доживание!J44+ЕЦ!J44+'повышение 50% стипендии'!J44</f>
        <v>0</v>
      </c>
      <c r="K44" s="45">
        <f>Подуш!K44+'  100% повышение'!K44+'квал категория'!K44+медики!K44+'23% (71% на 2024г)'!K44+ОПВР!K44+'увел. гос. степендии 25%'!K44+внеурочка!K44+'Бесплатное Типо (целевой)'!K44+доживание!K44+ЕЦ!K44+'повышение 50% стипендии'!K44</f>
        <v>0</v>
      </c>
      <c r="L44" s="45">
        <f>Подуш!L44+'  100% повышение'!L44+'квал категория'!L44+медики!L44+'23% (71% на 2024г)'!L44+ОПВР!L44+'увел. гос. степендии 25%'!L44+внеурочка!L44+'Бесплатное Типо (целевой)'!L44+доживание!L44+ЕЦ!L44+'повышение 50% стипендии'!L44</f>
        <v>0</v>
      </c>
      <c r="M44" s="45">
        <f>Подуш!M44+'  100% повышение'!M44+'квал категория'!M44+медики!M44+'23% (71% на 2024г)'!M44+ОПВР!M44+'увел. гос. степендии 25%'!M44+внеурочка!M44+'Бесплатное Типо (целевой)'!M44+доживание!M44+ЕЦ!M44+'повышение 50% стипендии'!M44</f>
        <v>0</v>
      </c>
      <c r="N44" s="45">
        <f>Подуш!N44+'  100% повышение'!N44+'квал категория'!N44+медики!N44+'23% (71% на 2024г)'!N44+ОПВР!N44+'увел. гос. степендии 25%'!N44+внеурочка!N44+'Бесплатное Типо (целевой)'!N44+доживание!N44+ЕЦ!N44+'повышение 50% стипендии'!N44</f>
        <v>0</v>
      </c>
      <c r="O44" s="45">
        <f>Подуш!O44+'  100% повышение'!O44+'квал категория'!O44+медики!O44+'23% (71% на 2024г)'!O44+ОПВР!O44+'увел. гос. степендии 25%'!O44+внеурочка!O44+'Бесплатное Типо (целевой)'!O44+доживание!O44+ЕЦ!O44+'повышение 50% стипендии'!O44</f>
        <v>0</v>
      </c>
      <c r="P44" s="45">
        <f>Подуш!P44+'  100% повышение'!P44+'квал категория'!P44+медики!P44+'23% (71% на 2024г)'!P44+ОПВР!P44+'увел. гос. степендии 25%'!P44+внеурочка!P44+'Бесплатное Типо (целевой)'!P44+доживание!P44+ЕЦ!P44+'повышение 50% стипендии'!P44</f>
        <v>0</v>
      </c>
      <c r="Q44" s="45">
        <f>Подуш!Q44+'  100% повышение'!Q44+'квал категория'!Q44+медики!Q44+'23% (71% на 2024г)'!Q44+ОПВР!Q44+'увел. гос. степендии 25%'!Q44+внеурочка!Q44+'Бесплатное Типо (целевой)'!Q44+доживание!Q44+ЕЦ!Q44+'повышение 50% стипендии'!Q44</f>
        <v>0</v>
      </c>
      <c r="R44" s="45">
        <f>Подуш!R44+'  100% повышение'!R44+'квал категория'!R44+медики!R44+'23% (71% на 2024г)'!R44+ОПВР!R44+'увел. гос. степендии 25%'!R44+внеурочка!R44+'Бесплатное Типо (целевой)'!R44+доживание!R44+ЕЦ!R44+'повышение 50% стипендии'!R44</f>
        <v>0</v>
      </c>
      <c r="S44" s="45">
        <f>Подуш!S44+'  100% повышение'!S44+'квал категория'!S44+медики!S44+'23% (71% на 2024г)'!S44+ОПВР!S44+'увел. гос. степендии 25%'!S44+внеурочка!S44+'Бесплатное Типо (целевой)'!S44+доживание!S44+ЕЦ!S44+'повышение 50% стипендии'!S44</f>
        <v>0</v>
      </c>
    </row>
    <row r="45" spans="1:19" ht="14.25">
      <c r="A45" s="180"/>
      <c r="B45" s="165"/>
      <c r="C45" s="165"/>
      <c r="D45" s="169"/>
      <c r="E45" s="26">
        <v>324</v>
      </c>
      <c r="F45" s="21" t="s">
        <v>55</v>
      </c>
      <c r="G45" s="155">
        <f t="shared" si="0"/>
        <v>129611</v>
      </c>
      <c r="H45" s="45">
        <f>Подуш!H45+'  100% повышение'!H45+'квал категория'!H45+медики!H45+'23% (71% на 2024г)'!H45+ОПВР!H45+'увел. гос. степендии 25%'!H45+внеурочка!H45+'Бесплатное Типо (целевой)'!H45+доживание!H45+ЕЦ!H45+'повышение 50% стипендии'!H45</f>
        <v>12497</v>
      </c>
      <c r="I45" s="45">
        <f>Подуш!I45+'  100% повышение'!I45+'квал категория'!I45+медики!I45+'23% (71% на 2024г)'!I45+ОПВР!I45+'увел. гос. степендии 25%'!I45+внеурочка!I45+'Бесплатное Типо (целевой)'!I45+доживание!I45+ЕЦ!I45+'повышение 50% стипендии'!I45</f>
        <v>12497</v>
      </c>
      <c r="J45" s="45">
        <f>Подуш!J45+'  100% повышение'!J45+'квал категория'!J45+медики!J45+'23% (71% на 2024г)'!J45+ОПВР!J45+'увел. гос. степендии 25%'!J45+внеурочка!J45+'Бесплатное Типо (целевой)'!J45+доживание!J45+ЕЦ!J45+'повышение 50% стипендии'!J45</f>
        <v>12497</v>
      </c>
      <c r="K45" s="45">
        <f>Подуш!K45+'  100% повышение'!K45+'квал категория'!K45+медики!K45+'23% (71% на 2024г)'!K45+ОПВР!K45+'увел. гос. степендии 25%'!K45+внеурочка!K45+'Бесплатное Типо (целевой)'!K45+доживание!K45+ЕЦ!K45+'повышение 50% стипендии'!K45</f>
        <v>12497</v>
      </c>
      <c r="L45" s="45">
        <f>Подуш!L45+'  100% повышение'!L45+'квал категория'!L45+медики!L45+'23% (71% на 2024г)'!L45+ОПВР!L45+'увел. гос. степендии 25%'!L45+внеурочка!L45+'Бесплатное Типо (целевой)'!L45+доживание!L45+ЕЦ!L45+'повышение 50% стипендии'!L45</f>
        <v>12497</v>
      </c>
      <c r="M45" s="45">
        <f>Подуш!M45+'  100% повышение'!M45+'квал категория'!M45+медики!M45+'23% (71% на 2024г)'!M45+ОПВР!M45+'увел. гос. степендии 25%'!M45+внеурочка!M45+'Бесплатное Типо (целевой)'!M45+доживание!M45+ЕЦ!M45+'повышение 50% стипендии'!M45</f>
        <v>30706</v>
      </c>
      <c r="N45" s="45">
        <f>Подуш!N45+'  100% повышение'!N45+'квал категория'!N45+медики!N45+'23% (71% на 2024г)'!N45+ОПВР!N45+'увел. гос. степендии 25%'!N45+внеурочка!N45+'Бесплатное Типо (целевой)'!N45+доживание!N45+ЕЦ!N45+'повышение 50% стипендии'!N45</f>
        <v>0</v>
      </c>
      <c r="O45" s="45">
        <f>Подуш!O45+'  100% повышение'!O45+'квал категория'!O45+медики!O45+'23% (71% на 2024г)'!O45+ОПВР!O45+'увел. гос. степендии 25%'!O45+внеурочка!O45+'Бесплатное Типо (целевой)'!O45+доживание!O45+ЕЦ!O45+'повышение 50% стипендии'!O45</f>
        <v>0</v>
      </c>
      <c r="P45" s="45">
        <f>Подуш!P45+'  100% повышение'!P45+'квал категория'!P45+медики!P45+'23% (71% на 2024г)'!P45+ОПВР!P45+'увел. гос. степендии 25%'!P45+внеурочка!P45+'Бесплатное Типо (целевой)'!P45+доживание!P45+ЕЦ!P45+'повышение 50% стипендии'!P45</f>
        <v>9105</v>
      </c>
      <c r="Q45" s="45">
        <f>Подуш!Q45+'  100% повышение'!Q45+'квал категория'!Q45+медики!Q45+'23% (71% на 2024г)'!Q45+ОПВР!Q45+'увел. гос. степендии 25%'!Q45+внеурочка!Q45+'Бесплатное Типо (целевой)'!Q45+доживание!Q45+ЕЦ!Q45+'повышение 50% стипендии'!Q45</f>
        <v>9105</v>
      </c>
      <c r="R45" s="45">
        <f>Подуш!R45+'  100% повышение'!R45+'квал категория'!R45+медики!R45+'23% (71% на 2024г)'!R45+ОПВР!R45+'увел. гос. степендии 25%'!R45+внеурочка!R45+'Бесплатное Типо (целевой)'!R45+доживание!R45+ЕЦ!R45+'повышение 50% стипендии'!R45</f>
        <v>9105</v>
      </c>
      <c r="S45" s="45">
        <f>Подуш!S45+'  100% повышение'!S45+'квал категория'!S45+медики!S45+'23% (71% на 2024г)'!S45+ОПВР!S45+'увел. гос. степендии 25%'!S45+внеурочка!S45+'Бесплатное Типо (целевой)'!S45+доживание!S45+ЕЦ!S45+'повышение 50% стипендии'!S45</f>
        <v>9105</v>
      </c>
    </row>
    <row r="46" spans="1:19" ht="14.25">
      <c r="A46" s="180"/>
      <c r="B46" s="165"/>
      <c r="C46" s="165"/>
      <c r="D46" s="169"/>
      <c r="E46" s="26">
        <v>413</v>
      </c>
      <c r="F46" s="21" t="s">
        <v>56</v>
      </c>
      <c r="G46" s="17">
        <f t="shared" si="0"/>
        <v>0</v>
      </c>
      <c r="H46" s="45">
        <f>Подуш!H46+'  100% повышение'!H46+'квал категория'!H46+медики!H46+'23% (71% на 2024г)'!H46+ОПВР!H46+'увел. гос. степендии 25%'!H46+внеурочка!H46+'Бесплатное Типо (целевой)'!H46+доживание!H46+ЕЦ!H46+'повышение 50% стипендии'!H46</f>
        <v>0</v>
      </c>
      <c r="I46" s="45">
        <f>Подуш!I46+'  100% повышение'!I46+'квал категория'!I46+медики!I46+'23% (71% на 2024г)'!I46+ОПВР!I46+'увел. гос. степендии 25%'!I46+внеурочка!I46+'Бесплатное Типо (целевой)'!I46+доживание!I46+ЕЦ!I46+'повышение 50% стипендии'!I46</f>
        <v>0</v>
      </c>
      <c r="J46" s="45">
        <f>Подуш!J46+'  100% повышение'!J46+'квал категория'!J46+медики!J46+'23% (71% на 2024г)'!J46+ОПВР!J46+'увел. гос. степендии 25%'!J46+внеурочка!J46+'Бесплатное Типо (целевой)'!J46+доживание!J46+ЕЦ!J46+'повышение 50% стипендии'!J46</f>
        <v>0</v>
      </c>
      <c r="K46" s="45">
        <f>Подуш!K46+'  100% повышение'!K46+'квал категория'!K46+медики!K46+'23% (71% на 2024г)'!K46+ОПВР!K46+'увел. гос. степендии 25%'!K46+внеурочка!K46+'Бесплатное Типо (целевой)'!K46+доживание!K46+ЕЦ!K46+'повышение 50% стипендии'!K46</f>
        <v>0</v>
      </c>
      <c r="L46" s="45">
        <f>Подуш!L46+'  100% повышение'!L46+'квал категория'!L46+медики!L46+'23% (71% на 2024г)'!L46+ОПВР!L46+'увел. гос. степендии 25%'!L46+внеурочка!L46+'Бесплатное Типо (целевой)'!L46+доживание!L46+ЕЦ!L46+'повышение 50% стипендии'!L46</f>
        <v>0</v>
      </c>
      <c r="M46" s="45">
        <f>Подуш!M46+'  100% повышение'!M46+'квал категория'!M46+медики!M46+'23% (71% на 2024г)'!M46+ОПВР!M46+'увел. гос. степендии 25%'!M46+внеурочка!M46+'Бесплатное Типо (целевой)'!M46+доживание!M46+ЕЦ!M46+'повышение 50% стипендии'!M46</f>
        <v>0</v>
      </c>
      <c r="N46" s="45">
        <f>Подуш!N46+'  100% повышение'!N46+'квал категория'!N46+медики!N46+'23% (71% на 2024г)'!N46+ОПВР!N46+'увел. гос. степендии 25%'!N46+внеурочка!N46+'Бесплатное Типо (целевой)'!N46+доживание!N46+ЕЦ!N46+'повышение 50% стипендии'!N46</f>
        <v>0</v>
      </c>
      <c r="O46" s="45">
        <f>Подуш!O46+'  100% повышение'!O46+'квал категория'!O46+медики!O46+'23% (71% на 2024г)'!O46+ОПВР!O46+'увел. гос. степендии 25%'!O46+внеурочка!O46+'Бесплатное Типо (целевой)'!O46+доживание!O46+ЕЦ!O46+'повышение 50% стипендии'!O46</f>
        <v>0</v>
      </c>
      <c r="P46" s="45">
        <f>Подуш!P46+'  100% повышение'!P46+'квал категория'!P46+медики!P46+'23% (71% на 2024г)'!P46+ОПВР!P46+'увел. гос. степендии 25%'!P46+внеурочка!P46+'Бесплатное Типо (целевой)'!P46+доживание!P46+ЕЦ!P46+'повышение 50% стипендии'!P46</f>
        <v>0</v>
      </c>
      <c r="Q46" s="45">
        <f>Подуш!Q46+'  100% повышение'!Q46+'квал категория'!Q46+медики!Q46+'23% (71% на 2024г)'!Q46+ОПВР!Q46+'увел. гос. степендии 25%'!Q46+внеурочка!Q46+'Бесплатное Типо (целевой)'!Q46+доживание!Q46+ЕЦ!Q46+'повышение 50% стипендии'!Q46</f>
        <v>0</v>
      </c>
      <c r="R46" s="45">
        <f>Подуш!R46+'  100% повышение'!R46+'квал категория'!R46+медики!R46+'23% (71% на 2024г)'!R46+ОПВР!R46+'увел. гос. степендии 25%'!R46+внеурочка!R46+'Бесплатное Типо (целевой)'!R46+доживание!R46+ЕЦ!R46+'повышение 50% стипендии'!R46</f>
        <v>0</v>
      </c>
      <c r="S46" s="45">
        <f>Подуш!S46+'  100% повышение'!S46+'квал категория'!S46+медики!S46+'23% (71% на 2024г)'!S46+ОПВР!S46+'увел. гос. степендии 25%'!S46+внеурочка!S46+'Бесплатное Типо (целевой)'!S46+доживание!S46+ЕЦ!S46+'повышение 50% стипендии'!S46</f>
        <v>0</v>
      </c>
    </row>
    <row r="47" spans="1:19" ht="25.5">
      <c r="A47" s="180"/>
      <c r="B47" s="165"/>
      <c r="C47" s="165"/>
      <c r="D47" s="169"/>
      <c r="E47" s="15">
        <v>414</v>
      </c>
      <c r="F47" s="27" t="s">
        <v>57</v>
      </c>
      <c r="G47" s="17">
        <f t="shared" si="0"/>
        <v>0</v>
      </c>
      <c r="H47" s="45">
        <f>Подуш!H47+'  100% повышение'!H47+'квал категория'!H47+медики!H47+'23% (71% на 2024г)'!H47+ОПВР!H47+'увел. гос. степендии 25%'!H47+внеурочка!H47+'Бесплатное Типо (целевой)'!H47+доживание!H47+ЕЦ!H47+'повышение 50% стипендии'!H47</f>
        <v>0</v>
      </c>
      <c r="I47" s="45">
        <f>Подуш!I47+'  100% повышение'!I47+'квал категория'!I47+медики!I47+'23% (71% на 2024г)'!I47+ОПВР!I47+'увел. гос. степендии 25%'!I47+внеурочка!I47+'Бесплатное Типо (целевой)'!I47+доживание!I47+ЕЦ!I47+'повышение 50% стипендии'!I47</f>
        <v>0</v>
      </c>
      <c r="J47" s="45">
        <f>Подуш!J47+'  100% повышение'!J47+'квал категория'!J47+медики!J47+'23% (71% на 2024г)'!J47+ОПВР!J47+'увел. гос. степендии 25%'!J47+внеурочка!J47+'Бесплатное Типо (целевой)'!J47+доживание!J47+ЕЦ!J47+'повышение 50% стипендии'!J47</f>
        <v>0</v>
      </c>
      <c r="K47" s="45">
        <f>Подуш!K47+'  100% повышение'!K47+'квал категория'!K47+медики!K47+'23% (71% на 2024г)'!K47+ОПВР!K47+'увел. гос. степендии 25%'!K47+внеурочка!K47+'Бесплатное Типо (целевой)'!K47+доживание!K47+ЕЦ!K47+'повышение 50% стипендии'!K47</f>
        <v>0</v>
      </c>
      <c r="L47" s="45">
        <f>Подуш!L47+'  100% повышение'!L47+'квал категория'!L47+медики!L47+'23% (71% на 2024г)'!L47+ОПВР!L47+'увел. гос. степендии 25%'!L47+внеурочка!L47+'Бесплатное Типо (целевой)'!L47+доживание!L47+ЕЦ!L47+'повышение 50% стипендии'!L47</f>
        <v>0</v>
      </c>
      <c r="M47" s="45">
        <f>Подуш!M47+'  100% повышение'!M47+'квал категория'!M47+медики!M47+'23% (71% на 2024г)'!M47+ОПВР!M47+'увел. гос. степендии 25%'!M47+внеурочка!M47+'Бесплатное Типо (целевой)'!M47+доживание!M47+ЕЦ!M47+'повышение 50% стипендии'!M47</f>
        <v>0</v>
      </c>
      <c r="N47" s="45">
        <f>Подуш!N47+'  100% повышение'!N47+'квал категория'!N47+медики!N47+'23% (71% на 2024г)'!N47+ОПВР!N47+'увел. гос. степендии 25%'!N47+внеурочка!N47+'Бесплатное Типо (целевой)'!N47+доживание!N47+ЕЦ!N47+'повышение 50% стипендии'!N47</f>
        <v>0</v>
      </c>
      <c r="O47" s="45">
        <f>Подуш!O47+'  100% повышение'!O47+'квал категория'!O47+медики!O47+'23% (71% на 2024г)'!O47+ОПВР!O47+'увел. гос. степендии 25%'!O47+внеурочка!O47+'Бесплатное Типо (целевой)'!O47+доживание!O47+ЕЦ!O47+'повышение 50% стипендии'!O47</f>
        <v>0</v>
      </c>
      <c r="P47" s="45">
        <f>Подуш!P47+'  100% повышение'!P47+'квал категория'!P47+медики!P47+'23% (71% на 2024г)'!P47+ОПВР!P47+'увел. гос. степендии 25%'!P47+внеурочка!P47+'Бесплатное Типо (целевой)'!P47+доживание!P47+ЕЦ!P47+'повышение 50% стипендии'!P47</f>
        <v>0</v>
      </c>
      <c r="Q47" s="45">
        <f>Подуш!Q47+'  100% повышение'!Q47+'квал категория'!Q47+медики!Q47+'23% (71% на 2024г)'!Q47+ОПВР!Q47+'увел. гос. степендии 25%'!Q47+внеурочка!Q47+'Бесплатное Типо (целевой)'!Q47+доживание!Q47+ЕЦ!Q47+'повышение 50% стипендии'!Q47</f>
        <v>0</v>
      </c>
      <c r="R47" s="45">
        <f>Подуш!R47+'  100% повышение'!R47+'квал категория'!R47+медики!R47+'23% (71% на 2024г)'!R47+ОПВР!R47+'увел. гос. степендии 25%'!R47+внеурочка!R47+'Бесплатное Типо (целевой)'!R47+доживание!R47+ЕЦ!R47+'повышение 50% стипендии'!R47</f>
        <v>0</v>
      </c>
      <c r="S47" s="45">
        <f>Подуш!S47+'  100% повышение'!S47+'квал категория'!S47+медики!S47+'23% (71% на 2024г)'!S47+ОПВР!S47+'увел. гос. степендии 25%'!S47+внеурочка!S47+'Бесплатное Типо (целевой)'!S47+доживание!S47+ЕЦ!S47+'повышение 50% стипендии'!S47</f>
        <v>0</v>
      </c>
    </row>
    <row r="48" spans="1:19" ht="14.25">
      <c r="A48" s="180"/>
      <c r="B48" s="165"/>
      <c r="C48" s="165"/>
      <c r="D48" s="169"/>
      <c r="E48" s="28">
        <v>416</v>
      </c>
      <c r="F48" s="16" t="s">
        <v>58</v>
      </c>
      <c r="G48" s="17">
        <f t="shared" si="0"/>
        <v>0</v>
      </c>
      <c r="H48" s="45">
        <f>Подуш!H48+'  100% повышение'!H48+'квал категория'!H48+медики!H48+'23% (71% на 2024г)'!H48+ОПВР!H48+'увел. гос. степендии 25%'!H48+внеурочка!H48+'Бесплатное Типо (целевой)'!H48+доживание!H48+ЕЦ!H48+'повышение 50% стипендии'!H48</f>
        <v>0</v>
      </c>
      <c r="I48" s="45">
        <f>Подуш!I48+'  100% повышение'!I48+'квал категория'!I48+медики!I48+'23% (71% на 2024г)'!I48+ОПВР!I48+'увел. гос. степендии 25%'!I48+внеурочка!I48+'Бесплатное Типо (целевой)'!I48+доживание!I48+ЕЦ!I48+'повышение 50% стипендии'!I48</f>
        <v>0</v>
      </c>
      <c r="J48" s="45">
        <f>Подуш!J48+'  100% повышение'!J48+'квал категория'!J48+медики!J48+'23% (71% на 2024г)'!J48+ОПВР!J48+'увел. гос. степендии 25%'!J48+внеурочка!J48+'Бесплатное Типо (целевой)'!J48+доживание!J48+ЕЦ!J48+'повышение 50% стипендии'!J48</f>
        <v>0</v>
      </c>
      <c r="K48" s="45">
        <f>Подуш!K48+'  100% повышение'!K48+'квал категория'!K48+медики!K48+'23% (71% на 2024г)'!K48+ОПВР!K48+'увел. гос. степендии 25%'!K48+внеурочка!K48+'Бесплатное Типо (целевой)'!K48+доживание!K48+ЕЦ!K48+'повышение 50% стипендии'!K48</f>
        <v>0</v>
      </c>
      <c r="L48" s="45">
        <f>Подуш!L48+'  100% повышение'!L48+'квал категория'!L48+медики!L48+'23% (71% на 2024г)'!L48+ОПВР!L48+'увел. гос. степендии 25%'!L48+внеурочка!L48+'Бесплатное Типо (целевой)'!L48+доживание!L48+ЕЦ!L48+'повышение 50% стипендии'!L48</f>
        <v>0</v>
      </c>
      <c r="M48" s="45">
        <f>Подуш!M48+'  100% повышение'!M48+'квал категория'!M48+медики!M48+'23% (71% на 2024г)'!M48+ОПВР!M48+'увел. гос. степендии 25%'!M48+внеурочка!M48+'Бесплатное Типо (целевой)'!M48+доживание!M48+ЕЦ!M48+'повышение 50% стипендии'!M48</f>
        <v>0</v>
      </c>
      <c r="N48" s="45">
        <f>Подуш!N48+'  100% повышение'!N48+'квал категория'!N48+медики!N48+'23% (71% на 2024г)'!N48+ОПВР!N48+'увел. гос. степендии 25%'!N48+внеурочка!N48+'Бесплатное Типо (целевой)'!N48+доживание!N48+ЕЦ!N48+'повышение 50% стипендии'!N48</f>
        <v>0</v>
      </c>
      <c r="O48" s="45">
        <f>Подуш!O48+'  100% повышение'!O48+'квал категория'!O48+медики!O48+'23% (71% на 2024г)'!O48+ОПВР!O48+'увел. гос. степендии 25%'!O48+внеурочка!O48+'Бесплатное Типо (целевой)'!O48+доживание!O48+ЕЦ!O48+'повышение 50% стипендии'!O48</f>
        <v>0</v>
      </c>
      <c r="P48" s="45">
        <f>Подуш!P48+'  100% повышение'!P48+'квал категория'!P48+медики!P48+'23% (71% на 2024г)'!P48+ОПВР!P48+'увел. гос. степендии 25%'!P48+внеурочка!P48+'Бесплатное Типо (целевой)'!P48+доживание!P48+ЕЦ!P48+'повышение 50% стипендии'!P48</f>
        <v>0</v>
      </c>
      <c r="Q48" s="45">
        <f>Подуш!Q48+'  100% повышение'!Q48+'квал категория'!Q48+медики!Q48+'23% (71% на 2024г)'!Q48+ОПВР!Q48+'увел. гос. степендии 25%'!Q48+внеурочка!Q48+'Бесплатное Типо (целевой)'!Q48+доживание!Q48+ЕЦ!Q48+'повышение 50% стипендии'!Q48</f>
        <v>0</v>
      </c>
      <c r="R48" s="45">
        <f>Подуш!R48+'  100% повышение'!R48+'квал категория'!R48+медики!R48+'23% (71% на 2024г)'!R48+ОПВР!R48+'увел. гос. степендии 25%'!R48+внеурочка!R48+'Бесплатное Типо (целевой)'!R48+доживание!R48+ЕЦ!R48+'повышение 50% стипендии'!R48</f>
        <v>0</v>
      </c>
      <c r="S48" s="45">
        <f>Подуш!S48+'  100% повышение'!S48+'квал категория'!S48+медики!S48+'23% (71% на 2024г)'!S48+ОПВР!S48+'увел. гос. степендии 25%'!S48+внеурочка!S48+'Бесплатное Типо (целевой)'!S48+доживание!S48+ЕЦ!S48+'повышение 50% стипендии'!S48</f>
        <v>0</v>
      </c>
    </row>
    <row r="49" spans="1:20" ht="25.5">
      <c r="A49" s="180"/>
      <c r="B49" s="165"/>
      <c r="C49" s="165"/>
      <c r="D49" s="169"/>
      <c r="E49" s="28">
        <v>418</v>
      </c>
      <c r="F49" s="18" t="s">
        <v>59</v>
      </c>
      <c r="G49" s="17">
        <f t="shared" si="0"/>
        <v>0</v>
      </c>
      <c r="H49" s="45">
        <f>Подуш!H49+'  100% повышение'!H49+'квал категория'!H49+медики!H49+'23% (71% на 2024г)'!H49+ОПВР!H49+'увел. гос. степендии 25%'!H49+внеурочка!H49+'Бесплатное Типо (целевой)'!H49+доживание!H49+ЕЦ!H49+'повышение 50% стипендии'!H49</f>
        <v>0</v>
      </c>
      <c r="I49" s="45">
        <f>Подуш!I49+'  100% повышение'!I49+'квал категория'!I49+медики!I49+'23% (71% на 2024г)'!I49+ОПВР!I49+'увел. гос. степендии 25%'!I49+внеурочка!I49+'Бесплатное Типо (целевой)'!I49+доживание!I49+ЕЦ!I49+'повышение 50% стипендии'!I49</f>
        <v>0</v>
      </c>
      <c r="J49" s="45">
        <f>Подуш!J49+'  100% повышение'!J49+'квал категория'!J49+медики!J49+'23% (71% на 2024г)'!J49+ОПВР!J49+'увел. гос. степендии 25%'!J49+внеурочка!J49+'Бесплатное Типо (целевой)'!J49+доживание!J49+ЕЦ!J49+'повышение 50% стипендии'!J49</f>
        <v>0</v>
      </c>
      <c r="K49" s="45">
        <f>Подуш!K49+'  100% повышение'!K49+'квал категория'!K49+медики!K49+'23% (71% на 2024г)'!K49+ОПВР!K49+'увел. гос. степендии 25%'!K49+внеурочка!K49+'Бесплатное Типо (целевой)'!K49+доживание!K49+ЕЦ!K49+'повышение 50% стипендии'!K49</f>
        <v>0</v>
      </c>
      <c r="L49" s="45">
        <f>Подуш!L49+'  100% повышение'!L49+'квал категория'!L49+медики!L49+'23% (71% на 2024г)'!L49+ОПВР!L49+'увел. гос. степендии 25%'!L49+внеурочка!L49+'Бесплатное Типо (целевой)'!L49+доживание!L49+ЕЦ!L49+'повышение 50% стипендии'!L49</f>
        <v>0</v>
      </c>
      <c r="M49" s="45">
        <f>Подуш!M49+'  100% повышение'!M49+'квал категория'!M49+медики!M49+'23% (71% на 2024г)'!M49+ОПВР!M49+'увел. гос. степендии 25%'!M49+внеурочка!M49+'Бесплатное Типо (целевой)'!M49+доживание!M49+ЕЦ!M49+'повышение 50% стипендии'!M49</f>
        <v>0</v>
      </c>
      <c r="N49" s="45">
        <f>Подуш!N49+'  100% повышение'!N49+'квал категория'!N49+медики!N49+'23% (71% на 2024г)'!N49+ОПВР!N49+'увел. гос. степендии 25%'!N49+внеурочка!N49+'Бесплатное Типо (целевой)'!N49+доживание!N49+ЕЦ!N49+'повышение 50% стипендии'!N49</f>
        <v>0</v>
      </c>
      <c r="O49" s="45">
        <f>Подуш!O49+'  100% повышение'!O49+'квал категория'!O49+медики!O49+'23% (71% на 2024г)'!O49+ОПВР!O49+'увел. гос. степендии 25%'!O49+внеурочка!O49+'Бесплатное Типо (целевой)'!O49+доживание!O49+ЕЦ!O49+'повышение 50% стипендии'!O49</f>
        <v>0</v>
      </c>
      <c r="P49" s="45">
        <f>Подуш!P49+'  100% повышение'!P49+'квал категория'!P49+медики!P49+'23% (71% на 2024г)'!P49+ОПВР!P49+'увел. гос. степендии 25%'!P49+внеурочка!P49+'Бесплатное Типо (целевой)'!P49+доживание!P49+ЕЦ!P49+'повышение 50% стипендии'!P49</f>
        <v>0</v>
      </c>
      <c r="Q49" s="45">
        <f>Подуш!Q49+'  100% повышение'!Q49+'квал категория'!Q49+медики!Q49+'23% (71% на 2024г)'!Q49+ОПВР!Q49+'увел. гос. степендии 25%'!Q49+внеурочка!Q49+'Бесплатное Типо (целевой)'!Q49+доживание!Q49+ЕЦ!Q49+'повышение 50% стипендии'!Q49</f>
        <v>0</v>
      </c>
      <c r="R49" s="45">
        <f>Подуш!R49+'  100% повышение'!R49+'квал категория'!R49+медики!R49+'23% (71% на 2024г)'!R49+ОПВР!R49+'увел. гос. степендии 25%'!R49+внеурочка!R49+'Бесплатное Типо (целевой)'!R49+доживание!R49+ЕЦ!R49+'повышение 50% стипендии'!R49</f>
        <v>0</v>
      </c>
      <c r="S49" s="45">
        <f>Подуш!S49+'  100% повышение'!S49+'квал категория'!S49+медики!S49+'23% (71% на 2024г)'!S49+ОПВР!S49+'увел. гос. степендии 25%'!S49+внеурочка!S49+'Бесплатное Типо (целевой)'!S49+доживание!S49+ЕЦ!S49+'повышение 50% стипендии'!S49</f>
        <v>0</v>
      </c>
    </row>
    <row r="50" spans="1:20" ht="17.25" customHeight="1">
      <c r="A50" s="180"/>
      <c r="B50" s="165"/>
      <c r="C50" s="165"/>
      <c r="D50" s="169"/>
      <c r="E50" s="22">
        <v>419</v>
      </c>
      <c r="F50" s="29" t="s">
        <v>60</v>
      </c>
      <c r="G50" s="17">
        <f t="shared" si="0"/>
        <v>0</v>
      </c>
      <c r="H50" s="45">
        <f>Подуш!H50+'  100% повышение'!H50+'квал категория'!H50+медики!H50+'23% (71% на 2024г)'!H50+ОПВР!H50+'увел. гос. степендии 25%'!H50+внеурочка!H50+'Бесплатное Типо (целевой)'!H50+доживание!H50+ЕЦ!H50+'повышение 50% стипендии'!H50</f>
        <v>0</v>
      </c>
      <c r="I50" s="45">
        <f>Подуш!I50+'  100% повышение'!I50+'квал категория'!I50+медики!I50+'23% (71% на 2024г)'!I50+ОПВР!I50+'увел. гос. степендии 25%'!I50+внеурочка!I50+'Бесплатное Типо (целевой)'!I50+доживание!I50+ЕЦ!I50+'повышение 50% стипендии'!I50</f>
        <v>0</v>
      </c>
      <c r="J50" s="45">
        <f>Подуш!J50+'  100% повышение'!J50+'квал категория'!J50+медики!J50+'23% (71% на 2024г)'!J50+ОПВР!J50+'увел. гос. степендии 25%'!J50+внеурочка!J50+'Бесплатное Типо (целевой)'!J50+доживание!J50+ЕЦ!J50+'повышение 50% стипендии'!J50</f>
        <v>0</v>
      </c>
      <c r="K50" s="45">
        <f>Подуш!K50+'  100% повышение'!K50+'квал категория'!K50+медики!K50+'23% (71% на 2024г)'!K50+ОПВР!K50+'увел. гос. степендии 25%'!K50+внеурочка!K50+'Бесплатное Типо (целевой)'!K50+доживание!K50+ЕЦ!K50+'повышение 50% стипендии'!K50</f>
        <v>0</v>
      </c>
      <c r="L50" s="45">
        <f>Подуш!L50+'  100% повышение'!L50+'квал категория'!L50+медики!L50+'23% (71% на 2024г)'!L50+ОПВР!L50+'увел. гос. степендии 25%'!L50+внеурочка!L50+'Бесплатное Типо (целевой)'!L50+доживание!L50+ЕЦ!L50+'повышение 50% стипендии'!L50</f>
        <v>0</v>
      </c>
      <c r="M50" s="45">
        <f>Подуш!M50+'  100% повышение'!M50+'квал категория'!M50+медики!M50+'23% (71% на 2024г)'!M50+ОПВР!M50+'увел. гос. степендии 25%'!M50+внеурочка!M50+'Бесплатное Типо (целевой)'!M50+доживание!M50+ЕЦ!M50+'повышение 50% стипендии'!M50</f>
        <v>0</v>
      </c>
      <c r="N50" s="45">
        <f>Подуш!N50+'  100% повышение'!N50+'квал категория'!N50+медики!N50+'23% (71% на 2024г)'!N50+ОПВР!N50+'увел. гос. степендии 25%'!N50+внеурочка!N50+'Бесплатное Типо (целевой)'!N50+доживание!N50+ЕЦ!N50+'повышение 50% стипендии'!N50</f>
        <v>0</v>
      </c>
      <c r="O50" s="45">
        <f>Подуш!O50+'  100% повышение'!O50+'квал категория'!O50+медики!O50+'23% (71% на 2024г)'!O50+ОПВР!O50+'увел. гос. степендии 25%'!O50+внеурочка!O50+'Бесплатное Типо (целевой)'!O50+доживание!O50+ЕЦ!O50+'повышение 50% стипендии'!O50</f>
        <v>0</v>
      </c>
      <c r="P50" s="45">
        <f>Подуш!P50+'  100% повышение'!P50+'квал категория'!P50+медики!P50+'23% (71% на 2024г)'!P50+ОПВР!P50+'увел. гос. степендии 25%'!P50+внеурочка!P50+'Бесплатное Типо (целевой)'!P50+доживание!P50+ЕЦ!P50+'повышение 50% стипендии'!P50</f>
        <v>0</v>
      </c>
      <c r="Q50" s="45">
        <f>Подуш!Q50+'  100% повышение'!Q50+'квал категория'!Q50+медики!Q50+'23% (71% на 2024г)'!Q50+ОПВР!Q50+'увел. гос. степендии 25%'!Q50+внеурочка!Q50+'Бесплатное Типо (целевой)'!Q50+доживание!Q50+ЕЦ!Q50+'повышение 50% стипендии'!Q50</f>
        <v>0</v>
      </c>
      <c r="R50" s="45">
        <f>Подуш!R50+'  100% повышение'!R50+'квал категория'!R50+медики!R50+'23% (71% на 2024г)'!R50+ОПВР!R50+'увел. гос. степендии 25%'!R50+внеурочка!R50+'Бесплатное Типо (целевой)'!R50+доживание!R50+ЕЦ!R50+'повышение 50% стипендии'!R50</f>
        <v>0</v>
      </c>
      <c r="S50" s="45">
        <f>Подуш!S50+'  100% повышение'!S50+'квал категория'!S50+медики!S50+'23% (71% на 2024г)'!S50+ОПВР!S50+'увел. гос. степендии 25%'!S50+внеурочка!S50+'Бесплатное Типо (целевой)'!S50+доживание!S50+ЕЦ!S50+'повышение 50% стипендии'!S50</f>
        <v>0</v>
      </c>
    </row>
    <row r="51" spans="1:20" ht="31.5" customHeight="1">
      <c r="A51" s="180"/>
      <c r="B51" s="165"/>
      <c r="C51" s="165"/>
      <c r="D51" s="169"/>
      <c r="E51" s="24">
        <v>421</v>
      </c>
      <c r="F51" s="25" t="s">
        <v>61</v>
      </c>
      <c r="G51" s="17">
        <f t="shared" si="0"/>
        <v>0</v>
      </c>
      <c r="H51" s="45">
        <f>Подуш!H51+'  100% повышение'!H51+'квал категория'!H51+медики!H51+'23% (71% на 2024г)'!H51+ОПВР!H51+'увел. гос. степендии 25%'!H51+внеурочка!H51+'Бесплатное Типо (целевой)'!H51+доживание!H51+ЕЦ!H51+'повышение 50% стипендии'!H51</f>
        <v>0</v>
      </c>
      <c r="I51" s="45">
        <f>Подуш!I51+'  100% повышение'!I51+'квал категория'!I51+медики!I51+'23% (71% на 2024г)'!I51+ОПВР!I51+'увел. гос. степендии 25%'!I51+внеурочка!I51+'Бесплатное Типо (целевой)'!I51+доживание!I51+ЕЦ!I51+'повышение 50% стипендии'!I51</f>
        <v>0</v>
      </c>
      <c r="J51" s="45">
        <f>Подуш!J51+'  100% повышение'!J51+'квал категория'!J51+медики!J51+'23% (71% на 2024г)'!J51+ОПВР!J51+'увел. гос. степендии 25%'!J51+внеурочка!J51+'Бесплатное Типо (целевой)'!J51+доживание!J51+ЕЦ!J51+'повышение 50% стипендии'!J51</f>
        <v>0</v>
      </c>
      <c r="K51" s="45">
        <f>Подуш!K51+'  100% повышение'!K51+'квал категория'!K51+медики!K51+'23% (71% на 2024г)'!K51+ОПВР!K51+'увел. гос. степендии 25%'!K51+внеурочка!K51+'Бесплатное Типо (целевой)'!K51+доживание!K51+ЕЦ!K51+'повышение 50% стипендии'!K51</f>
        <v>0</v>
      </c>
      <c r="L51" s="45">
        <f>Подуш!L51+'  100% повышение'!L51+'квал категория'!L51+медики!L51+'23% (71% на 2024г)'!L51+ОПВР!L51+'увел. гос. степендии 25%'!L51+внеурочка!L51+'Бесплатное Типо (целевой)'!L51+доживание!L51+ЕЦ!L51+'повышение 50% стипендии'!L51</f>
        <v>0</v>
      </c>
      <c r="M51" s="45">
        <f>Подуш!M51+'  100% повышение'!M51+'квал категория'!M51+медики!M51+'23% (71% на 2024г)'!M51+ОПВР!M51+'увел. гос. степендии 25%'!M51+внеурочка!M51+'Бесплатное Типо (целевой)'!M51+доживание!M51+ЕЦ!M51+'повышение 50% стипендии'!M51</f>
        <v>0</v>
      </c>
      <c r="N51" s="45">
        <f>Подуш!N51+'  100% повышение'!N51+'квал категория'!N51+медики!N51+'23% (71% на 2024г)'!N51+ОПВР!N51+'увел. гос. степендии 25%'!N51+внеурочка!N51+'Бесплатное Типо (целевой)'!N51+доживание!N51+ЕЦ!N51+'повышение 50% стипендии'!N51</f>
        <v>0</v>
      </c>
      <c r="O51" s="45">
        <f>Подуш!O51+'  100% повышение'!O51+'квал категория'!O51+медики!O51+'23% (71% на 2024г)'!O51+ОПВР!O51+'увел. гос. степендии 25%'!O51+внеурочка!O51+'Бесплатное Типо (целевой)'!O51+доживание!O51+ЕЦ!O51+'повышение 50% стипендии'!O51</f>
        <v>0</v>
      </c>
      <c r="P51" s="45">
        <f>Подуш!P51+'  100% повышение'!P51+'квал категория'!P51+медики!P51+'23% (71% на 2024г)'!P51+ОПВР!P51+'увел. гос. степендии 25%'!P51+внеурочка!P51+'Бесплатное Типо (целевой)'!P51+доживание!P51+ЕЦ!P51+'повышение 50% стипендии'!P51</f>
        <v>0</v>
      </c>
      <c r="Q51" s="45">
        <f>Подуш!Q51+'  100% повышение'!Q51+'квал категория'!Q51+медики!Q51+'23% (71% на 2024г)'!Q51+ОПВР!Q51+'увел. гос. степендии 25%'!Q51+внеурочка!Q51+'Бесплатное Типо (целевой)'!Q51+доживание!Q51+ЕЦ!Q51+'повышение 50% стипендии'!Q51</f>
        <v>0</v>
      </c>
      <c r="R51" s="45">
        <f>Подуш!R51+'  100% повышение'!R51+'квал категория'!R51+медики!R51+'23% (71% на 2024г)'!R51+ОПВР!R51+'увел. гос. степендии 25%'!R51+внеурочка!R51+'Бесплатное Типо (целевой)'!R51+доживание!R51+ЕЦ!R51+'повышение 50% стипендии'!R51</f>
        <v>0</v>
      </c>
      <c r="S51" s="45">
        <f>Подуш!S51+'  100% повышение'!S51+'квал категория'!S51+медики!S51+'23% (71% на 2024г)'!S51+ОПВР!S51+'увел. гос. степендии 25%'!S51+внеурочка!S51+'Бесплатное Типо (целевой)'!S51+доживание!S51+ЕЦ!S51+'повышение 50% стипендии'!S51</f>
        <v>0</v>
      </c>
    </row>
    <row r="52" spans="1:20" ht="27" customHeight="1">
      <c r="A52" s="181"/>
      <c r="B52" s="166"/>
      <c r="C52" s="166"/>
      <c r="D52" s="170"/>
      <c r="E52" s="24">
        <v>423</v>
      </c>
      <c r="F52" s="25" t="s">
        <v>62</v>
      </c>
      <c r="G52" s="17">
        <f t="shared" si="0"/>
        <v>0</v>
      </c>
      <c r="H52" s="45">
        <f>Подуш!H52+'  100% повышение'!H52+'квал категория'!H52+медики!H52+'23% (71% на 2024г)'!H52+ОПВР!H52+'увел. гос. степендии 25%'!H52+внеурочка!H52+'Бесплатное Типо (целевой)'!H52+доживание!H52+ЕЦ!H52+'повышение 50% стипендии'!H52</f>
        <v>0</v>
      </c>
      <c r="I52" s="45">
        <f>Подуш!I52+'  100% повышение'!I52+'квал категория'!I52+медики!I52+'23% (71% на 2024г)'!I52+ОПВР!I52+'увел. гос. степендии 25%'!I52+внеурочка!I52+'Бесплатное Типо (целевой)'!I52+доживание!I52+ЕЦ!I52+'повышение 50% стипендии'!I52</f>
        <v>0</v>
      </c>
      <c r="J52" s="45">
        <f>Подуш!J52+'  100% повышение'!J52+'квал категория'!J52+медики!J52+'23% (71% на 2024г)'!J52+ОПВР!J52+'увел. гос. степендии 25%'!J52+внеурочка!J52+'Бесплатное Типо (целевой)'!J52+доживание!J52+ЕЦ!J52+'повышение 50% стипендии'!J52</f>
        <v>0</v>
      </c>
      <c r="K52" s="45">
        <f>Подуш!K52+'  100% повышение'!K52+'квал категория'!K52+медики!K52+'23% (71% на 2024г)'!K52+ОПВР!K52+'увел. гос. степендии 25%'!K52+внеурочка!K52+'Бесплатное Типо (целевой)'!K52+доживание!K52+ЕЦ!K52+'повышение 50% стипендии'!K52</f>
        <v>0</v>
      </c>
      <c r="L52" s="45">
        <f>Подуш!L52+'  100% повышение'!L52+'квал категория'!L52+медики!L52+'23% (71% на 2024г)'!L52+ОПВР!L52+'увел. гос. степендии 25%'!L52+внеурочка!L52+'Бесплатное Типо (целевой)'!L52+доживание!L52+ЕЦ!L52+'повышение 50% стипендии'!L52</f>
        <v>0</v>
      </c>
      <c r="M52" s="45">
        <f>Подуш!M52+'  100% повышение'!M52+'квал категория'!M52+медики!M52+'23% (71% на 2024г)'!M52+ОПВР!M52+'увел. гос. степендии 25%'!M52+внеурочка!M52+'Бесплатное Типо (целевой)'!M52+доживание!M52+ЕЦ!M52+'повышение 50% стипендии'!M52</f>
        <v>0</v>
      </c>
      <c r="N52" s="45">
        <f>Подуш!N52+'  100% повышение'!N52+'квал категория'!N52+медики!N52+'23% (71% на 2024г)'!N52+ОПВР!N52+'увел. гос. степендии 25%'!N52+внеурочка!N52+'Бесплатное Типо (целевой)'!N52+доживание!N52+ЕЦ!N52+'повышение 50% стипендии'!N52</f>
        <v>0</v>
      </c>
      <c r="O52" s="45">
        <f>Подуш!O52+'  100% повышение'!O52+'квал категория'!O52+медики!O52+'23% (71% на 2024г)'!O52+ОПВР!O52+'увел. гос. степендии 25%'!O52+внеурочка!O52+'Бесплатное Типо (целевой)'!O52+доживание!O52+ЕЦ!O52+'повышение 50% стипендии'!O52</f>
        <v>0</v>
      </c>
      <c r="P52" s="45">
        <f>Подуш!P52+'  100% повышение'!P52+'квал категория'!P52+медики!P52+'23% (71% на 2024г)'!P52+ОПВР!P52+'увел. гос. степендии 25%'!P52+внеурочка!P52+'Бесплатное Типо (целевой)'!P52+доживание!P52+ЕЦ!P52+'повышение 50% стипендии'!P52</f>
        <v>0</v>
      </c>
      <c r="Q52" s="45">
        <f>Подуш!Q52+'  100% повышение'!Q52+'квал категория'!Q52+медики!Q52+'23% (71% на 2024г)'!Q52+ОПВР!Q52+'увел. гос. степендии 25%'!Q52+внеурочка!Q52+'Бесплатное Типо (целевой)'!Q52+доживание!Q52+ЕЦ!Q52+'повышение 50% стипендии'!Q52</f>
        <v>0</v>
      </c>
      <c r="R52" s="45">
        <f>Подуш!R52+'  100% повышение'!R52+'квал категория'!R52+медики!R52+'23% (71% на 2024г)'!R52+ОПВР!R52+'увел. гос. степендии 25%'!R52+внеурочка!R52+'Бесплатное Типо (целевой)'!R52+доживание!R52+ЕЦ!R52+'повышение 50% стипендии'!R52</f>
        <v>0</v>
      </c>
      <c r="S52" s="45">
        <f>Подуш!S52+'  100% повышение'!S52+'квал категория'!S52+медики!S52+'23% (71% на 2024г)'!S52+ОПВР!S52+'увел. гос. степендии 25%'!S52+внеурочка!S52+'Бесплатное Типо (целевой)'!S52+доживание!S52+ЕЦ!S52+'повышение 50% стипендии'!S52</f>
        <v>0</v>
      </c>
    </row>
    <row r="53" spans="1:20" ht="28.5" customHeight="1">
      <c r="A53" s="171"/>
      <c r="B53" s="171"/>
      <c r="C53" s="171"/>
      <c r="D53" s="171"/>
      <c r="E53" s="41"/>
      <c r="F53" s="41" t="s">
        <v>63</v>
      </c>
      <c r="G53" s="17">
        <f>SUM(H53:S53)</f>
        <v>929521</v>
      </c>
      <c r="H53" s="38">
        <f>SUM(H19:H52)</f>
        <v>75442</v>
      </c>
      <c r="I53" s="38">
        <f t="shared" ref="I53:S53" si="1">SUM(I19:I52)</f>
        <v>72678</v>
      </c>
      <c r="J53" s="38">
        <f t="shared" si="1"/>
        <v>73305</v>
      </c>
      <c r="K53" s="38">
        <f t="shared" si="1"/>
        <v>103012</v>
      </c>
      <c r="L53" s="38">
        <f t="shared" si="1"/>
        <v>93670</v>
      </c>
      <c r="M53" s="38">
        <f t="shared" si="1"/>
        <v>133928</v>
      </c>
      <c r="N53" s="38">
        <f t="shared" si="1"/>
        <v>80603</v>
      </c>
      <c r="O53" s="38">
        <f t="shared" si="1"/>
        <v>33371</v>
      </c>
      <c r="P53" s="38">
        <f t="shared" si="1"/>
        <v>64729</v>
      </c>
      <c r="Q53" s="38">
        <f t="shared" si="1"/>
        <v>62900</v>
      </c>
      <c r="R53" s="38">
        <f t="shared" si="1"/>
        <v>64971</v>
      </c>
      <c r="S53" s="38">
        <f t="shared" si="1"/>
        <v>70912</v>
      </c>
    </row>
    <row r="54" spans="1:20" ht="19.5" customHeight="1">
      <c r="C54" s="2"/>
      <c r="D54" s="160"/>
      <c r="E54" s="160"/>
      <c r="F54" s="160"/>
      <c r="G54" s="2"/>
      <c r="H54" s="2"/>
      <c r="I54" s="30"/>
      <c r="J54" s="30"/>
      <c r="K54" s="31"/>
      <c r="L54" s="172"/>
      <c r="M54" s="172"/>
      <c r="N54" s="172"/>
      <c r="O54" s="172"/>
      <c r="P54" s="172"/>
    </row>
    <row r="55" spans="1:20" ht="95.25" customHeight="1">
      <c r="D55" s="161" t="s">
        <v>64</v>
      </c>
      <c r="E55" s="161"/>
      <c r="F55" s="161"/>
      <c r="G55" s="1" t="s">
        <v>65</v>
      </c>
      <c r="J55" s="32" t="s">
        <v>93</v>
      </c>
      <c r="K55" s="33"/>
    </row>
    <row r="56" spans="1:20" ht="17.25" customHeight="1">
      <c r="G56" s="159" t="s">
        <v>66</v>
      </c>
      <c r="H56" s="159"/>
      <c r="J56" s="1" t="s">
        <v>67</v>
      </c>
    </row>
    <row r="57" spans="1:20" ht="15.75" customHeight="1">
      <c r="F57" s="34"/>
      <c r="G57" s="162" t="s">
        <v>68</v>
      </c>
      <c r="H57" s="162"/>
    </row>
    <row r="58" spans="1:20" ht="49.5" customHeight="1">
      <c r="D58" s="161" t="s">
        <v>69</v>
      </c>
      <c r="E58" s="161"/>
      <c r="F58" s="161"/>
      <c r="G58" s="1" t="s">
        <v>65</v>
      </c>
      <c r="J58" s="32" t="s">
        <v>94</v>
      </c>
      <c r="K58" s="33"/>
    </row>
    <row r="59" spans="1:20" ht="15.75" customHeight="1">
      <c r="G59" s="159" t="s">
        <v>66</v>
      </c>
      <c r="H59" s="159"/>
      <c r="J59" s="1" t="s">
        <v>67</v>
      </c>
      <c r="T59" s="35"/>
    </row>
    <row r="60" spans="1:20" ht="31.5" customHeight="1"/>
    <row r="61" spans="1:20" ht="15.75" customHeight="1">
      <c r="O61" s="2"/>
      <c r="S61" s="3" t="s">
        <v>70</v>
      </c>
    </row>
    <row r="62" spans="1:20" ht="15.75" customHeight="1">
      <c r="A62" s="182"/>
      <c r="B62" s="182"/>
      <c r="C62" s="182"/>
      <c r="D62" s="182"/>
      <c r="E62" s="182"/>
      <c r="F62" s="182"/>
      <c r="G62" s="182"/>
      <c r="O62" s="4"/>
      <c r="P62" s="5"/>
      <c r="S62" s="3" t="s">
        <v>1</v>
      </c>
    </row>
    <row r="63" spans="1:20" ht="15.75" customHeight="1">
      <c r="A63" s="173"/>
      <c r="B63" s="173"/>
      <c r="C63" s="173"/>
      <c r="D63" s="173"/>
      <c r="E63" s="173"/>
      <c r="F63" s="173"/>
      <c r="G63" s="173"/>
      <c r="O63" s="4"/>
      <c r="P63" s="5"/>
      <c r="S63" s="3" t="s">
        <v>2</v>
      </c>
      <c r="T63" s="36"/>
    </row>
    <row r="64" spans="1:20" ht="12" customHeight="1">
      <c r="A64" s="40"/>
      <c r="B64" s="40"/>
      <c r="C64" s="40"/>
      <c r="D64" s="40"/>
      <c r="E64" s="40"/>
      <c r="F64" s="40"/>
      <c r="G64" s="40"/>
      <c r="O64" s="4"/>
      <c r="P64" s="5"/>
      <c r="S64" s="1" t="s">
        <v>3</v>
      </c>
    </row>
    <row r="65" spans="1:19" ht="18.75">
      <c r="A65" s="40"/>
      <c r="B65" s="40"/>
      <c r="C65" s="40"/>
      <c r="D65" s="40"/>
      <c r="E65" s="40"/>
      <c r="F65" s="40"/>
      <c r="G65" s="40"/>
      <c r="O65" s="4"/>
      <c r="P65" s="5"/>
      <c r="Q65" s="5"/>
      <c r="R65" s="5"/>
      <c r="S65" s="3"/>
    </row>
    <row r="66" spans="1:19" ht="15.75">
      <c r="A66" s="174" t="s">
        <v>71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>
      <c r="A67" s="42"/>
      <c r="B67" s="43"/>
      <c r="C67" s="6" t="s">
        <v>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4.25">
      <c r="A68" s="7"/>
      <c r="B68" s="8" t="s">
        <v>5</v>
      </c>
      <c r="C68" s="9" t="s">
        <v>6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4.25">
      <c r="A69" s="7"/>
      <c r="B69" s="7"/>
      <c r="C69" s="11" t="s">
        <v>76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4.25">
      <c r="A70" s="7"/>
      <c r="B70" s="7"/>
      <c r="C70" s="11" t="s">
        <v>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.75">
      <c r="A71" s="12"/>
      <c r="B71" s="12"/>
      <c r="C71" s="11" t="s">
        <v>8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.75">
      <c r="A72" s="12"/>
      <c r="B72" s="12"/>
      <c r="C72" s="11" t="s">
        <v>72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5.75">
      <c r="A73" s="12"/>
      <c r="B73" s="12"/>
      <c r="C73" s="1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>
      <c r="A74" s="176" t="s">
        <v>9</v>
      </c>
      <c r="B74" s="177"/>
      <c r="C74" s="177"/>
      <c r="D74" s="177"/>
      <c r="E74" s="177"/>
      <c r="F74" s="178" t="s">
        <v>10</v>
      </c>
      <c r="G74" s="178" t="s">
        <v>11</v>
      </c>
      <c r="H74" s="167" t="s">
        <v>12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5" spans="1:19">
      <c r="A75" s="179" t="s">
        <v>13</v>
      </c>
      <c r="B75" s="167" t="s">
        <v>14</v>
      </c>
      <c r="C75" s="167"/>
      <c r="D75" s="167"/>
      <c r="E75" s="167"/>
      <c r="F75" s="178"/>
      <c r="G75" s="178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</row>
    <row r="76" spans="1:19">
      <c r="A76" s="180"/>
      <c r="B76" s="164"/>
      <c r="C76" s="167" t="s">
        <v>15</v>
      </c>
      <c r="D76" s="167"/>
      <c r="E76" s="167"/>
      <c r="F76" s="178"/>
      <c r="G76" s="178"/>
      <c r="H76" s="163" t="s">
        <v>16</v>
      </c>
      <c r="I76" s="163" t="s">
        <v>17</v>
      </c>
      <c r="J76" s="163" t="s">
        <v>18</v>
      </c>
      <c r="K76" s="163" t="s">
        <v>19</v>
      </c>
      <c r="L76" s="163" t="s">
        <v>20</v>
      </c>
      <c r="M76" s="163" t="s">
        <v>21</v>
      </c>
      <c r="N76" s="163" t="s">
        <v>22</v>
      </c>
      <c r="O76" s="163" t="s">
        <v>23</v>
      </c>
      <c r="P76" s="163" t="s">
        <v>24</v>
      </c>
      <c r="Q76" s="163" t="s">
        <v>25</v>
      </c>
      <c r="R76" s="163" t="s">
        <v>26</v>
      </c>
      <c r="S76" s="163" t="s">
        <v>27</v>
      </c>
    </row>
    <row r="77" spans="1:19">
      <c r="A77" s="180"/>
      <c r="B77" s="165"/>
      <c r="C77" s="164"/>
      <c r="D77" s="167" t="s">
        <v>28</v>
      </c>
      <c r="E77" s="167"/>
      <c r="F77" s="178"/>
      <c r="G77" s="178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>
      <c r="A78" s="180"/>
      <c r="B78" s="165"/>
      <c r="C78" s="165"/>
      <c r="D78" s="168"/>
      <c r="E78" s="14" t="s">
        <v>29</v>
      </c>
      <c r="F78" s="178"/>
      <c r="G78" s="178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ht="15">
      <c r="A79" s="180"/>
      <c r="B79" s="165"/>
      <c r="C79" s="165"/>
      <c r="D79" s="169"/>
      <c r="E79" s="15">
        <v>111</v>
      </c>
      <c r="F79" s="16" t="s">
        <v>30</v>
      </c>
      <c r="G79" s="17">
        <f>SUM(H79:S79)</f>
        <v>417319</v>
      </c>
      <c r="H79" s="37">
        <f>G19</f>
        <v>417319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1:19" ht="15">
      <c r="A80" s="180"/>
      <c r="B80" s="165"/>
      <c r="C80" s="165"/>
      <c r="D80" s="169"/>
      <c r="E80" s="15">
        <v>112</v>
      </c>
      <c r="F80" s="18" t="s">
        <v>31</v>
      </c>
      <c r="G80" s="17">
        <f t="shared" ref="G80:G111" si="2">SUM(H80:S80)</f>
        <v>0</v>
      </c>
      <c r="H80" s="37">
        <f>G20</f>
        <v>0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ht="15">
      <c r="A81" s="180"/>
      <c r="B81" s="165"/>
      <c r="C81" s="165"/>
      <c r="D81" s="169"/>
      <c r="E81" s="15">
        <v>113</v>
      </c>
      <c r="F81" s="18" t="s">
        <v>32</v>
      </c>
      <c r="G81" s="17">
        <f t="shared" si="2"/>
        <v>17214</v>
      </c>
      <c r="H81" s="37">
        <f>G21</f>
        <v>17214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1:19" ht="15">
      <c r="A82" s="180"/>
      <c r="B82" s="165"/>
      <c r="C82" s="165"/>
      <c r="D82" s="169"/>
      <c r="E82" s="15">
        <v>121</v>
      </c>
      <c r="F82" s="18" t="s">
        <v>33</v>
      </c>
      <c r="G82" s="17">
        <f t="shared" si="2"/>
        <v>22535</v>
      </c>
      <c r="H82" s="37">
        <f>G23</f>
        <v>22535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ht="25.5">
      <c r="A83" s="180"/>
      <c r="B83" s="165"/>
      <c r="C83" s="165"/>
      <c r="D83" s="169"/>
      <c r="E83" s="15">
        <v>122</v>
      </c>
      <c r="F83" s="18" t="s">
        <v>34</v>
      </c>
      <c r="G83" s="17">
        <f t="shared" si="2"/>
        <v>13145</v>
      </c>
      <c r="H83" s="37">
        <f t="shared" ref="H83:H111" si="3">G24</f>
        <v>13145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5">
      <c r="A84" s="180"/>
      <c r="B84" s="165"/>
      <c r="C84" s="165"/>
      <c r="D84" s="169"/>
      <c r="E84" s="15">
        <v>123</v>
      </c>
      <c r="F84" s="18" t="s">
        <v>35</v>
      </c>
      <c r="G84" s="17">
        <f t="shared" si="2"/>
        <v>420</v>
      </c>
      <c r="H84" s="37">
        <f t="shared" si="3"/>
        <v>420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1:19" ht="25.5">
      <c r="A85" s="180"/>
      <c r="B85" s="165"/>
      <c r="C85" s="165"/>
      <c r="D85" s="169"/>
      <c r="E85" s="15">
        <v>124</v>
      </c>
      <c r="F85" s="16" t="s">
        <v>36</v>
      </c>
      <c r="G85" s="17">
        <f t="shared" si="2"/>
        <v>12519</v>
      </c>
      <c r="H85" s="37">
        <f t="shared" si="3"/>
        <v>12519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>
      <c r="A86" s="180"/>
      <c r="B86" s="165"/>
      <c r="C86" s="165"/>
      <c r="D86" s="169"/>
      <c r="E86" s="15">
        <v>131</v>
      </c>
      <c r="F86" s="16" t="s">
        <v>37</v>
      </c>
      <c r="G86" s="17">
        <f t="shared" si="2"/>
        <v>0</v>
      </c>
      <c r="H86" s="37">
        <f t="shared" si="3"/>
        <v>0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 ht="15">
      <c r="A87" s="180"/>
      <c r="B87" s="165"/>
      <c r="C87" s="165"/>
      <c r="D87" s="169"/>
      <c r="E87" s="15">
        <v>135</v>
      </c>
      <c r="F87" s="16" t="s">
        <v>38</v>
      </c>
      <c r="G87" s="17">
        <f t="shared" si="2"/>
        <v>0</v>
      </c>
      <c r="H87" s="37">
        <f t="shared" si="3"/>
        <v>0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19" ht="25.5">
      <c r="A88" s="180"/>
      <c r="B88" s="165"/>
      <c r="C88" s="165"/>
      <c r="D88" s="169"/>
      <c r="E88" s="15">
        <v>136</v>
      </c>
      <c r="F88" s="16" t="s">
        <v>39</v>
      </c>
      <c r="G88" s="17">
        <f t="shared" si="2"/>
        <v>0</v>
      </c>
      <c r="H88" s="37">
        <f t="shared" si="3"/>
        <v>0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1:19" ht="15">
      <c r="A89" s="180"/>
      <c r="B89" s="165"/>
      <c r="C89" s="165"/>
      <c r="D89" s="169"/>
      <c r="E89" s="15">
        <v>141</v>
      </c>
      <c r="F89" s="16" t="s">
        <v>40</v>
      </c>
      <c r="G89" s="17">
        <f t="shared" si="2"/>
        <v>95383</v>
      </c>
      <c r="H89" s="37">
        <f t="shared" si="3"/>
        <v>95383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1:19" ht="25.5">
      <c r="A90" s="180"/>
      <c r="B90" s="165"/>
      <c r="C90" s="165"/>
      <c r="D90" s="169"/>
      <c r="E90" s="15">
        <v>142</v>
      </c>
      <c r="F90" s="16" t="s">
        <v>41</v>
      </c>
      <c r="G90" s="17">
        <f t="shared" si="2"/>
        <v>284</v>
      </c>
      <c r="H90" s="37">
        <f t="shared" si="3"/>
        <v>284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1:19" ht="15">
      <c r="A91" s="180"/>
      <c r="B91" s="165"/>
      <c r="C91" s="165"/>
      <c r="D91" s="169"/>
      <c r="E91" s="15">
        <v>144</v>
      </c>
      <c r="F91" s="16" t="s">
        <v>42</v>
      </c>
      <c r="G91" s="17">
        <f t="shared" si="2"/>
        <v>77705</v>
      </c>
      <c r="H91" s="37">
        <f t="shared" si="3"/>
        <v>77705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1:19" ht="15">
      <c r="A92" s="180"/>
      <c r="B92" s="165"/>
      <c r="C92" s="165"/>
      <c r="D92" s="169"/>
      <c r="E92" s="15">
        <v>149</v>
      </c>
      <c r="F92" s="16" t="s">
        <v>43</v>
      </c>
      <c r="G92" s="17">
        <f t="shared" si="2"/>
        <v>46755</v>
      </c>
      <c r="H92" s="37">
        <f t="shared" si="3"/>
        <v>46755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">
      <c r="A93" s="180"/>
      <c r="B93" s="165"/>
      <c r="C93" s="165"/>
      <c r="D93" s="169"/>
      <c r="E93" s="15">
        <v>151</v>
      </c>
      <c r="F93" s="16" t="s">
        <v>44</v>
      </c>
      <c r="G93" s="17">
        <f t="shared" si="2"/>
        <v>28400</v>
      </c>
      <c r="H93" s="37">
        <f t="shared" si="3"/>
        <v>28400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">
      <c r="A94" s="180"/>
      <c r="B94" s="165"/>
      <c r="C94" s="165"/>
      <c r="D94" s="169"/>
      <c r="E94" s="15">
        <v>152</v>
      </c>
      <c r="F94" s="16" t="s">
        <v>45</v>
      </c>
      <c r="G94" s="17">
        <f t="shared" si="2"/>
        <v>3647</v>
      </c>
      <c r="H94" s="37">
        <f t="shared" si="3"/>
        <v>3647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">
      <c r="A95" s="180"/>
      <c r="B95" s="165"/>
      <c r="C95" s="165"/>
      <c r="D95" s="169"/>
      <c r="E95" s="15">
        <v>153</v>
      </c>
      <c r="F95" s="16" t="s">
        <v>46</v>
      </c>
      <c r="G95" s="17">
        <f t="shared" si="2"/>
        <v>0</v>
      </c>
      <c r="H95" s="37">
        <f t="shared" si="3"/>
        <v>0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">
      <c r="A96" s="180"/>
      <c r="B96" s="165"/>
      <c r="C96" s="165"/>
      <c r="D96" s="169"/>
      <c r="E96" s="15">
        <v>154</v>
      </c>
      <c r="F96" s="16" t="s">
        <v>47</v>
      </c>
      <c r="G96" s="17">
        <f t="shared" si="2"/>
        <v>0</v>
      </c>
      <c r="H96" s="37">
        <f t="shared" si="3"/>
        <v>0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">
      <c r="A97" s="180"/>
      <c r="B97" s="165"/>
      <c r="C97" s="165"/>
      <c r="D97" s="169"/>
      <c r="E97" s="15">
        <v>156</v>
      </c>
      <c r="F97" s="16" t="s">
        <v>48</v>
      </c>
      <c r="G97" s="17">
        <f t="shared" si="2"/>
        <v>0</v>
      </c>
      <c r="H97" s="37">
        <f t="shared" si="3"/>
        <v>0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">
      <c r="A98" s="180"/>
      <c r="B98" s="165"/>
      <c r="C98" s="165"/>
      <c r="D98" s="169"/>
      <c r="E98" s="15">
        <v>159</v>
      </c>
      <c r="F98" s="16" t="s">
        <v>49</v>
      </c>
      <c r="G98" s="17">
        <f t="shared" si="2"/>
        <v>48848</v>
      </c>
      <c r="H98" s="37">
        <f t="shared" si="3"/>
        <v>48848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19" ht="15">
      <c r="A99" s="180"/>
      <c r="B99" s="165"/>
      <c r="C99" s="165"/>
      <c r="D99" s="169"/>
      <c r="E99" s="15">
        <v>161</v>
      </c>
      <c r="F99" s="16" t="s">
        <v>50</v>
      </c>
      <c r="G99" s="17">
        <f t="shared" si="2"/>
        <v>1506</v>
      </c>
      <c r="H99" s="37">
        <f t="shared" si="3"/>
        <v>1506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19" ht="15">
      <c r="A100" s="180"/>
      <c r="B100" s="165"/>
      <c r="C100" s="165"/>
      <c r="D100" s="169"/>
      <c r="E100" s="15">
        <v>162</v>
      </c>
      <c r="F100" s="19" t="s">
        <v>51</v>
      </c>
      <c r="G100" s="17">
        <f t="shared" si="2"/>
        <v>0</v>
      </c>
      <c r="H100" s="37">
        <f t="shared" si="3"/>
        <v>0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ht="15">
      <c r="A101" s="180"/>
      <c r="B101" s="165"/>
      <c r="C101" s="165"/>
      <c r="D101" s="169"/>
      <c r="E101" s="20">
        <v>165</v>
      </c>
      <c r="F101" s="21" t="s">
        <v>52</v>
      </c>
      <c r="G101" s="17">
        <f t="shared" si="2"/>
        <v>0</v>
      </c>
      <c r="H101" s="37">
        <f t="shared" si="3"/>
        <v>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19" ht="15">
      <c r="A102" s="180"/>
      <c r="B102" s="165"/>
      <c r="C102" s="165"/>
      <c r="D102" s="169"/>
      <c r="E102" s="22">
        <v>169</v>
      </c>
      <c r="F102" s="23" t="s">
        <v>53</v>
      </c>
      <c r="G102" s="17">
        <f t="shared" si="2"/>
        <v>7971</v>
      </c>
      <c r="H102" s="37">
        <f t="shared" si="3"/>
        <v>7971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ht="15">
      <c r="A103" s="180"/>
      <c r="B103" s="165"/>
      <c r="C103" s="165"/>
      <c r="D103" s="169"/>
      <c r="E103" s="24">
        <v>322</v>
      </c>
      <c r="F103" s="25" t="s">
        <v>54</v>
      </c>
      <c r="G103" s="17">
        <f t="shared" si="2"/>
        <v>0</v>
      </c>
      <c r="H103" s="37">
        <f t="shared" si="3"/>
        <v>0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ht="15">
      <c r="A104" s="180"/>
      <c r="B104" s="165"/>
      <c r="C104" s="165"/>
      <c r="D104" s="169"/>
      <c r="E104" s="26">
        <v>324</v>
      </c>
      <c r="F104" s="21" t="s">
        <v>55</v>
      </c>
      <c r="G104" s="17">
        <f t="shared" si="2"/>
        <v>129611</v>
      </c>
      <c r="H104" s="37">
        <f t="shared" si="3"/>
        <v>129611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ht="15">
      <c r="A105" s="180"/>
      <c r="B105" s="165"/>
      <c r="C105" s="165"/>
      <c r="D105" s="169"/>
      <c r="E105" s="26">
        <v>413</v>
      </c>
      <c r="F105" s="21" t="s">
        <v>56</v>
      </c>
      <c r="G105" s="17">
        <f t="shared" si="2"/>
        <v>0</v>
      </c>
      <c r="H105" s="37">
        <f t="shared" si="3"/>
        <v>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ht="25.5">
      <c r="A106" s="180"/>
      <c r="B106" s="165"/>
      <c r="C106" s="165"/>
      <c r="D106" s="169"/>
      <c r="E106" s="15">
        <v>414</v>
      </c>
      <c r="F106" s="27" t="s">
        <v>57</v>
      </c>
      <c r="G106" s="17">
        <f t="shared" si="2"/>
        <v>0</v>
      </c>
      <c r="H106" s="37">
        <f t="shared" si="3"/>
        <v>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ht="15">
      <c r="A107" s="180"/>
      <c r="B107" s="165"/>
      <c r="C107" s="165"/>
      <c r="D107" s="169"/>
      <c r="E107" s="28">
        <v>416</v>
      </c>
      <c r="F107" s="16" t="s">
        <v>58</v>
      </c>
      <c r="G107" s="17">
        <f t="shared" si="2"/>
        <v>0</v>
      </c>
      <c r="H107" s="37">
        <f t="shared" si="3"/>
        <v>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ht="25.5">
      <c r="A108" s="180"/>
      <c r="B108" s="165"/>
      <c r="C108" s="165"/>
      <c r="D108" s="169"/>
      <c r="E108" s="28">
        <v>418</v>
      </c>
      <c r="F108" s="18" t="s">
        <v>59</v>
      </c>
      <c r="G108" s="17">
        <f t="shared" si="2"/>
        <v>0</v>
      </c>
      <c r="H108" s="37">
        <f t="shared" si="3"/>
        <v>0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ht="15">
      <c r="A109" s="180"/>
      <c r="B109" s="165"/>
      <c r="C109" s="165"/>
      <c r="D109" s="169"/>
      <c r="E109" s="22">
        <v>419</v>
      </c>
      <c r="F109" s="29" t="s">
        <v>60</v>
      </c>
      <c r="G109" s="17">
        <f t="shared" si="2"/>
        <v>0</v>
      </c>
      <c r="H109" s="37">
        <f t="shared" si="3"/>
        <v>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ht="25.5">
      <c r="A110" s="180"/>
      <c r="B110" s="165"/>
      <c r="C110" s="165"/>
      <c r="D110" s="169"/>
      <c r="E110" s="24">
        <v>421</v>
      </c>
      <c r="F110" s="25" t="s">
        <v>61</v>
      </c>
      <c r="G110" s="17">
        <f t="shared" si="2"/>
        <v>0</v>
      </c>
      <c r="H110" s="37">
        <f t="shared" si="3"/>
        <v>0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ht="25.5">
      <c r="A111" s="181"/>
      <c r="B111" s="166"/>
      <c r="C111" s="166"/>
      <c r="D111" s="170"/>
      <c r="E111" s="24">
        <v>423</v>
      </c>
      <c r="F111" s="25" t="s">
        <v>62</v>
      </c>
      <c r="G111" s="17">
        <f t="shared" si="2"/>
        <v>0</v>
      </c>
      <c r="H111" s="37">
        <f t="shared" si="3"/>
        <v>0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ht="14.25">
      <c r="A112" s="171"/>
      <c r="B112" s="171"/>
      <c r="C112" s="171"/>
      <c r="D112" s="171"/>
      <c r="E112" s="41"/>
      <c r="F112" s="41" t="s">
        <v>63</v>
      </c>
      <c r="G112" s="17">
        <f>SUM(H112:S112)</f>
        <v>923262</v>
      </c>
      <c r="H112" s="38">
        <f>SUM(H79:H111)</f>
        <v>923262</v>
      </c>
      <c r="I112" s="38">
        <f t="shared" ref="I112:S112" si="4">SUM(I79:I111)</f>
        <v>0</v>
      </c>
      <c r="J112" s="38">
        <f t="shared" si="4"/>
        <v>0</v>
      </c>
      <c r="K112" s="38">
        <f t="shared" si="4"/>
        <v>0</v>
      </c>
      <c r="L112" s="38">
        <f t="shared" si="4"/>
        <v>0</v>
      </c>
      <c r="M112" s="38">
        <f t="shared" si="4"/>
        <v>0</v>
      </c>
      <c r="N112" s="38">
        <f t="shared" si="4"/>
        <v>0</v>
      </c>
      <c r="O112" s="38">
        <f t="shared" si="4"/>
        <v>0</v>
      </c>
      <c r="P112" s="38">
        <f t="shared" si="4"/>
        <v>0</v>
      </c>
      <c r="Q112" s="38">
        <f t="shared" si="4"/>
        <v>0</v>
      </c>
      <c r="R112" s="38">
        <f t="shared" si="4"/>
        <v>0</v>
      </c>
      <c r="S112" s="38">
        <f t="shared" si="4"/>
        <v>0</v>
      </c>
    </row>
    <row r="113" spans="3:16" ht="15">
      <c r="C113" s="2"/>
      <c r="D113" s="160"/>
      <c r="E113" s="160"/>
      <c r="F113" s="160"/>
      <c r="G113" s="2"/>
      <c r="H113" s="2"/>
      <c r="I113" s="30"/>
      <c r="J113" s="30"/>
      <c r="K113" s="31"/>
      <c r="L113" s="172"/>
      <c r="M113" s="172"/>
      <c r="N113" s="172"/>
      <c r="O113" s="172"/>
      <c r="P113" s="172"/>
    </row>
    <row r="114" spans="3:16" ht="15.75">
      <c r="D114" s="161" t="s">
        <v>64</v>
      </c>
      <c r="E114" s="161"/>
      <c r="F114" s="161"/>
      <c r="G114" s="1" t="s">
        <v>65</v>
      </c>
      <c r="J114" s="32"/>
      <c r="K114" s="33"/>
    </row>
    <row r="115" spans="3:16">
      <c r="G115" s="159" t="s">
        <v>66</v>
      </c>
      <c r="H115" s="159"/>
      <c r="J115" s="1" t="s">
        <v>67</v>
      </c>
    </row>
    <row r="116" spans="3:16" ht="15">
      <c r="F116" s="34"/>
      <c r="G116" s="162" t="s">
        <v>68</v>
      </c>
      <c r="H116" s="162"/>
    </row>
    <row r="117" spans="3:16" ht="15.75">
      <c r="D117" s="161" t="s">
        <v>69</v>
      </c>
      <c r="E117" s="161"/>
      <c r="F117" s="161"/>
      <c r="G117" s="1" t="s">
        <v>65</v>
      </c>
      <c r="J117" s="32"/>
      <c r="K117" s="33"/>
    </row>
    <row r="118" spans="3:16">
      <c r="G118" s="159" t="s">
        <v>66</v>
      </c>
      <c r="H118" s="159"/>
      <c r="J118" s="1" t="s">
        <v>67</v>
      </c>
    </row>
  </sheetData>
  <mergeCells count="68">
    <mergeCell ref="I16:I18"/>
    <mergeCell ref="J16:J18"/>
    <mergeCell ref="K16:K18"/>
    <mergeCell ref="L16:L18"/>
    <mergeCell ref="A2:G2"/>
    <mergeCell ref="A3:G3"/>
    <mergeCell ref="A6:S6"/>
    <mergeCell ref="A14:E14"/>
    <mergeCell ref="F14:F18"/>
    <mergeCell ref="G14:G18"/>
    <mergeCell ref="H14:S15"/>
    <mergeCell ref="A15:A52"/>
    <mergeCell ref="B15:E15"/>
    <mergeCell ref="B16:B52"/>
    <mergeCell ref="A62:G62"/>
    <mergeCell ref="S16:S18"/>
    <mergeCell ref="C17:C52"/>
    <mergeCell ref="D17:E17"/>
    <mergeCell ref="D18:D52"/>
    <mergeCell ref="A53:D53"/>
    <mergeCell ref="D54:F54"/>
    <mergeCell ref="L54:P54"/>
    <mergeCell ref="M16:M18"/>
    <mergeCell ref="N16:N18"/>
    <mergeCell ref="O16:O18"/>
    <mergeCell ref="P16:P18"/>
    <mergeCell ref="Q16:Q18"/>
    <mergeCell ref="R16:R18"/>
    <mergeCell ref="C16:E16"/>
    <mergeCell ref="H16:H18"/>
    <mergeCell ref="D55:F55"/>
    <mergeCell ref="G56:H56"/>
    <mergeCell ref="G57:H57"/>
    <mergeCell ref="D58:F58"/>
    <mergeCell ref="G59:H59"/>
    <mergeCell ref="L113:P113"/>
    <mergeCell ref="N76:N78"/>
    <mergeCell ref="O76:O78"/>
    <mergeCell ref="P76:P78"/>
    <mergeCell ref="A63:G63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  <mergeCell ref="R76:R78"/>
    <mergeCell ref="S76:S78"/>
    <mergeCell ref="Q76:Q78"/>
    <mergeCell ref="C77:C111"/>
    <mergeCell ref="D77:E77"/>
    <mergeCell ref="D78:D111"/>
    <mergeCell ref="A112:D112"/>
    <mergeCell ref="L76:L78"/>
    <mergeCell ref="M76:M78"/>
    <mergeCell ref="H76:H78"/>
    <mergeCell ref="I76:I78"/>
    <mergeCell ref="J76:J78"/>
    <mergeCell ref="K76:K78"/>
    <mergeCell ref="G118:H118"/>
    <mergeCell ref="D113:F113"/>
    <mergeCell ref="D114:F114"/>
    <mergeCell ref="G115:H115"/>
    <mergeCell ref="G116:H116"/>
    <mergeCell ref="D117:F117"/>
  </mergeCells>
  <pageMargins left="0.7" right="0.7" top="0.75" bottom="0.75" header="0.3" footer="0.3"/>
  <pageSetup paperSize="9" scale="55" orientation="landscape" r:id="rId1"/>
  <rowBreaks count="1" manualBreakCount="1">
    <brk id="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view="pageBreakPreview" zoomScale="60" zoomScaleNormal="100" workbookViewId="0">
      <selection activeCell="A6" sqref="A6:S6"/>
    </sheetView>
  </sheetViews>
  <sheetFormatPr defaultColWidth="9.140625" defaultRowHeight="12.75"/>
  <cols>
    <col min="1" max="1" width="4.42578125" style="1" customWidth="1"/>
    <col min="2" max="2" width="6.140625" style="1" customWidth="1"/>
    <col min="3" max="3" width="4.5703125" style="1" customWidth="1"/>
    <col min="4" max="4" width="5.28515625" style="1" customWidth="1"/>
    <col min="5" max="5" width="10.140625" style="1" customWidth="1"/>
    <col min="6" max="6" width="48.85546875" style="1" customWidth="1"/>
    <col min="7" max="7" width="11.28515625" style="1" customWidth="1"/>
    <col min="8" max="19" width="9.85546875" style="1" customWidth="1"/>
    <col min="20" max="16384" width="9.140625" style="1"/>
  </cols>
  <sheetData>
    <row r="1" spans="1:19" ht="15">
      <c r="O1" s="2"/>
      <c r="S1" s="3" t="s">
        <v>0</v>
      </c>
    </row>
    <row r="2" spans="1:19" ht="18.75">
      <c r="A2" s="182"/>
      <c r="B2" s="182"/>
      <c r="C2" s="182"/>
      <c r="D2" s="182"/>
      <c r="E2" s="182"/>
      <c r="F2" s="182"/>
      <c r="G2" s="182"/>
      <c r="O2" s="4"/>
      <c r="P2" s="5"/>
      <c r="S2" s="3" t="s">
        <v>1</v>
      </c>
    </row>
    <row r="3" spans="1:19" ht="18.75">
      <c r="A3" s="173"/>
      <c r="B3" s="173"/>
      <c r="C3" s="173"/>
      <c r="D3" s="173"/>
      <c r="E3" s="173"/>
      <c r="F3" s="173"/>
      <c r="G3" s="173"/>
      <c r="O3" s="4"/>
      <c r="P3" s="5"/>
      <c r="S3" s="3" t="s">
        <v>2</v>
      </c>
    </row>
    <row r="4" spans="1:19" ht="18.75">
      <c r="A4" s="40"/>
      <c r="B4" s="40"/>
      <c r="C4" s="40"/>
      <c r="D4" s="40"/>
      <c r="E4" s="40"/>
      <c r="F4" s="40"/>
      <c r="G4" s="40"/>
      <c r="O4" s="4"/>
      <c r="P4" s="5"/>
      <c r="S4" s="1" t="s">
        <v>3</v>
      </c>
    </row>
    <row r="5" spans="1:19" ht="18.75">
      <c r="A5" s="40"/>
      <c r="B5" s="40"/>
      <c r="C5" s="40"/>
      <c r="D5" s="40"/>
      <c r="E5" s="40"/>
      <c r="F5" s="40"/>
      <c r="G5" s="40"/>
      <c r="O5" s="4"/>
      <c r="P5" s="5"/>
      <c r="Q5" s="5"/>
      <c r="R5" s="5"/>
      <c r="S5" s="3"/>
    </row>
    <row r="6" spans="1:19" ht="15.75">
      <c r="A6" s="183" t="s">
        <v>96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ht="15.75">
      <c r="A7" s="42"/>
      <c r="B7" s="43"/>
      <c r="C7" s="6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25">
      <c r="A8" s="7"/>
      <c r="B8" s="8" t="s">
        <v>5</v>
      </c>
      <c r="C8" s="9" t="s">
        <v>6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>
      <c r="A9" s="7"/>
      <c r="B9" s="7"/>
      <c r="C9" s="11" t="s">
        <v>76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4.25">
      <c r="A10" s="7"/>
      <c r="B10" s="7"/>
      <c r="C10" s="11" t="s">
        <v>7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>
      <c r="A11" s="12"/>
      <c r="B11" s="12"/>
      <c r="C11" s="11" t="s">
        <v>8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/>
      <c r="B12" s="12"/>
      <c r="C12" s="11" t="s">
        <v>92</v>
      </c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2.5">
      <c r="A13" s="12"/>
      <c r="B13" s="12"/>
      <c r="C13" s="44" t="s">
        <v>77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176" t="s">
        <v>9</v>
      </c>
      <c r="B14" s="177"/>
      <c r="C14" s="177"/>
      <c r="D14" s="177"/>
      <c r="E14" s="177"/>
      <c r="F14" s="178" t="s">
        <v>10</v>
      </c>
      <c r="G14" s="178" t="s">
        <v>11</v>
      </c>
      <c r="H14" s="167" t="s">
        <v>12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A15" s="179" t="s">
        <v>13</v>
      </c>
      <c r="B15" s="167" t="s">
        <v>14</v>
      </c>
      <c r="C15" s="167"/>
      <c r="D15" s="167"/>
      <c r="E15" s="167"/>
      <c r="F15" s="178"/>
      <c r="G15" s="178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A16" s="180"/>
      <c r="B16" s="164"/>
      <c r="C16" s="167" t="s">
        <v>15</v>
      </c>
      <c r="D16" s="167"/>
      <c r="E16" s="167"/>
      <c r="F16" s="178"/>
      <c r="G16" s="178"/>
      <c r="H16" s="163" t="s">
        <v>16</v>
      </c>
      <c r="I16" s="163" t="s">
        <v>17</v>
      </c>
      <c r="J16" s="163" t="s">
        <v>18</v>
      </c>
      <c r="K16" s="163" t="s">
        <v>19</v>
      </c>
      <c r="L16" s="163" t="s">
        <v>20</v>
      </c>
      <c r="M16" s="163" t="s">
        <v>21</v>
      </c>
      <c r="N16" s="163" t="s">
        <v>22</v>
      </c>
      <c r="O16" s="163" t="s">
        <v>23</v>
      </c>
      <c r="P16" s="163" t="s">
        <v>24</v>
      </c>
      <c r="Q16" s="163" t="s">
        <v>25</v>
      </c>
      <c r="R16" s="163" t="s">
        <v>26</v>
      </c>
      <c r="S16" s="163" t="s">
        <v>27</v>
      </c>
    </row>
    <row r="17" spans="1:19">
      <c r="A17" s="180"/>
      <c r="B17" s="165"/>
      <c r="C17" s="164"/>
      <c r="D17" s="167" t="s">
        <v>28</v>
      </c>
      <c r="E17" s="167"/>
      <c r="F17" s="178"/>
      <c r="G17" s="17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>
      <c r="A18" s="180"/>
      <c r="B18" s="165"/>
      <c r="C18" s="165"/>
      <c r="D18" s="168"/>
      <c r="E18" s="14" t="s">
        <v>29</v>
      </c>
      <c r="F18" s="178"/>
      <c r="G18" s="178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ht="14.25">
      <c r="A19" s="180"/>
      <c r="B19" s="165"/>
      <c r="C19" s="165"/>
      <c r="D19" s="169"/>
      <c r="E19" s="15">
        <v>111</v>
      </c>
      <c r="F19" s="16" t="s">
        <v>30</v>
      </c>
      <c r="G19" s="17">
        <f>SUM(H19:S19)</f>
        <v>0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ht="14.25">
      <c r="A20" s="180"/>
      <c r="B20" s="165"/>
      <c r="C20" s="165"/>
      <c r="D20" s="169"/>
      <c r="E20" s="15">
        <v>112</v>
      </c>
      <c r="F20" s="18" t="s">
        <v>31</v>
      </c>
      <c r="G20" s="17">
        <f t="shared" ref="G20:G52" si="0">SUM(H20:S20)</f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180"/>
      <c r="B21" s="165"/>
      <c r="C21" s="165"/>
      <c r="D21" s="169"/>
      <c r="E21" s="15">
        <v>113</v>
      </c>
      <c r="F21" s="18" t="s">
        <v>32</v>
      </c>
      <c r="G21" s="17">
        <f t="shared" si="0"/>
        <v>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14.25">
      <c r="A22" s="180"/>
      <c r="B22" s="165"/>
      <c r="C22" s="165"/>
      <c r="D22" s="169"/>
      <c r="E22" s="15">
        <v>116</v>
      </c>
      <c r="F22" s="18" t="s">
        <v>78</v>
      </c>
      <c r="G22" s="17">
        <f t="shared" si="0"/>
        <v>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4.25">
      <c r="A23" s="180"/>
      <c r="B23" s="165"/>
      <c r="C23" s="165"/>
      <c r="D23" s="169"/>
      <c r="E23" s="15">
        <v>121</v>
      </c>
      <c r="F23" s="18" t="s">
        <v>33</v>
      </c>
      <c r="G23" s="17">
        <f t="shared" si="0"/>
        <v>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ht="25.5">
      <c r="A24" s="180"/>
      <c r="B24" s="165"/>
      <c r="C24" s="165"/>
      <c r="D24" s="169"/>
      <c r="E24" s="15">
        <v>122</v>
      </c>
      <c r="F24" s="18" t="s">
        <v>34</v>
      </c>
      <c r="G24" s="17">
        <f t="shared" si="0"/>
        <v>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14.25">
      <c r="A25" s="180"/>
      <c r="B25" s="165"/>
      <c r="C25" s="165"/>
      <c r="D25" s="169"/>
      <c r="E25" s="15">
        <v>123</v>
      </c>
      <c r="F25" s="18" t="s">
        <v>35</v>
      </c>
      <c r="G25" s="17">
        <f t="shared" si="0"/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25.5">
      <c r="A26" s="180"/>
      <c r="B26" s="165"/>
      <c r="C26" s="165"/>
      <c r="D26" s="169"/>
      <c r="E26" s="15">
        <v>124</v>
      </c>
      <c r="F26" s="16" t="s">
        <v>36</v>
      </c>
      <c r="G26" s="17">
        <f t="shared" si="0"/>
        <v>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14.25">
      <c r="A27" s="180"/>
      <c r="B27" s="165"/>
      <c r="C27" s="165"/>
      <c r="D27" s="169"/>
      <c r="E27" s="15">
        <v>131</v>
      </c>
      <c r="F27" s="16" t="s">
        <v>37</v>
      </c>
      <c r="G27" s="17">
        <f t="shared" si="0"/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4.25">
      <c r="A28" s="180"/>
      <c r="B28" s="165"/>
      <c r="C28" s="165"/>
      <c r="D28" s="169"/>
      <c r="E28" s="15">
        <v>135</v>
      </c>
      <c r="F28" s="16" t="s">
        <v>38</v>
      </c>
      <c r="G28" s="17">
        <f t="shared" si="0"/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5.5">
      <c r="A29" s="180"/>
      <c r="B29" s="165"/>
      <c r="C29" s="165"/>
      <c r="D29" s="169"/>
      <c r="E29" s="15">
        <v>136</v>
      </c>
      <c r="F29" s="16" t="s">
        <v>39</v>
      </c>
      <c r="G29" s="17">
        <f t="shared" si="0"/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4.25">
      <c r="A30" s="180"/>
      <c r="B30" s="165"/>
      <c r="C30" s="165"/>
      <c r="D30" s="169"/>
      <c r="E30" s="15">
        <v>141</v>
      </c>
      <c r="F30" s="16" t="s">
        <v>40</v>
      </c>
      <c r="G30" s="17">
        <f t="shared" si="0"/>
        <v>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5.5">
      <c r="A31" s="180"/>
      <c r="B31" s="165"/>
      <c r="C31" s="165"/>
      <c r="D31" s="169"/>
      <c r="E31" s="15">
        <v>142</v>
      </c>
      <c r="F31" s="16" t="s">
        <v>41</v>
      </c>
      <c r="G31" s="17">
        <f t="shared" si="0"/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4.25">
      <c r="A32" s="180"/>
      <c r="B32" s="165"/>
      <c r="C32" s="165"/>
      <c r="D32" s="169"/>
      <c r="E32" s="15">
        <v>144</v>
      </c>
      <c r="F32" s="16" t="s">
        <v>42</v>
      </c>
      <c r="G32" s="17">
        <f t="shared" si="0"/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4.25">
      <c r="A33" s="180"/>
      <c r="B33" s="165"/>
      <c r="C33" s="165"/>
      <c r="D33" s="169"/>
      <c r="E33" s="15">
        <v>149</v>
      </c>
      <c r="F33" s="16" t="s">
        <v>43</v>
      </c>
      <c r="G33" s="17">
        <f t="shared" si="0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4.25">
      <c r="A34" s="180"/>
      <c r="B34" s="165"/>
      <c r="C34" s="165"/>
      <c r="D34" s="169"/>
      <c r="E34" s="15">
        <v>151</v>
      </c>
      <c r="F34" s="16" t="s">
        <v>44</v>
      </c>
      <c r="G34" s="17">
        <f t="shared" si="0"/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25">
      <c r="A35" s="180"/>
      <c r="B35" s="165"/>
      <c r="C35" s="165"/>
      <c r="D35" s="169"/>
      <c r="E35" s="15">
        <v>152</v>
      </c>
      <c r="F35" s="16" t="s">
        <v>45</v>
      </c>
      <c r="G35" s="17">
        <f t="shared" si="0"/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4.25">
      <c r="A36" s="180"/>
      <c r="B36" s="165"/>
      <c r="C36" s="165"/>
      <c r="D36" s="169"/>
      <c r="E36" s="15">
        <v>153</v>
      </c>
      <c r="F36" s="16" t="s">
        <v>46</v>
      </c>
      <c r="G36" s="17">
        <f t="shared" si="0"/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4.25">
      <c r="A37" s="180"/>
      <c r="B37" s="165"/>
      <c r="C37" s="165"/>
      <c r="D37" s="169"/>
      <c r="E37" s="15">
        <v>154</v>
      </c>
      <c r="F37" s="16" t="s">
        <v>47</v>
      </c>
      <c r="G37" s="17">
        <f t="shared" si="0"/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4.25">
      <c r="A38" s="180"/>
      <c r="B38" s="165"/>
      <c r="C38" s="165"/>
      <c r="D38" s="169"/>
      <c r="E38" s="15">
        <v>156</v>
      </c>
      <c r="F38" s="16" t="s">
        <v>48</v>
      </c>
      <c r="G38" s="17">
        <f t="shared" si="0"/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4.25">
      <c r="A39" s="180"/>
      <c r="B39" s="165"/>
      <c r="C39" s="165"/>
      <c r="D39" s="169"/>
      <c r="E39" s="15">
        <v>159</v>
      </c>
      <c r="F39" s="16" t="s">
        <v>49</v>
      </c>
      <c r="G39" s="17">
        <f t="shared" si="0"/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4.25">
      <c r="A40" s="180"/>
      <c r="B40" s="165"/>
      <c r="C40" s="165"/>
      <c r="D40" s="169"/>
      <c r="E40" s="15">
        <v>161</v>
      </c>
      <c r="F40" s="16" t="s">
        <v>50</v>
      </c>
      <c r="G40" s="17">
        <f t="shared" si="0"/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25.5">
      <c r="A41" s="180"/>
      <c r="B41" s="165"/>
      <c r="C41" s="165"/>
      <c r="D41" s="169"/>
      <c r="E41" s="15">
        <v>162</v>
      </c>
      <c r="F41" s="19" t="s">
        <v>51</v>
      </c>
      <c r="G41" s="17">
        <f t="shared" si="0"/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25.5">
      <c r="A42" s="180"/>
      <c r="B42" s="165"/>
      <c r="C42" s="165"/>
      <c r="D42" s="169"/>
      <c r="E42" s="20">
        <v>165</v>
      </c>
      <c r="F42" s="21" t="s">
        <v>52</v>
      </c>
      <c r="G42" s="17">
        <f t="shared" si="0"/>
        <v>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4.25">
      <c r="A43" s="180"/>
      <c r="B43" s="165"/>
      <c r="C43" s="165"/>
      <c r="D43" s="169"/>
      <c r="E43" s="22">
        <v>169</v>
      </c>
      <c r="F43" s="23" t="s">
        <v>53</v>
      </c>
      <c r="G43" s="17">
        <f t="shared" si="0"/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14.25">
      <c r="A44" s="180"/>
      <c r="B44" s="165"/>
      <c r="C44" s="165"/>
      <c r="D44" s="169"/>
      <c r="E44" s="24">
        <v>322</v>
      </c>
      <c r="F44" s="25" t="s">
        <v>54</v>
      </c>
      <c r="G44" s="17">
        <f t="shared" si="0"/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4.25">
      <c r="A45" s="180"/>
      <c r="B45" s="165"/>
      <c r="C45" s="165"/>
      <c r="D45" s="169"/>
      <c r="E45" s="26">
        <v>324</v>
      </c>
      <c r="F45" s="21" t="s">
        <v>55</v>
      </c>
      <c r="G45" s="17">
        <f t="shared" si="0"/>
        <v>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14.25">
      <c r="A46" s="180"/>
      <c r="B46" s="165"/>
      <c r="C46" s="165"/>
      <c r="D46" s="169"/>
      <c r="E46" s="26">
        <v>413</v>
      </c>
      <c r="F46" s="21" t="s">
        <v>56</v>
      </c>
      <c r="G46" s="17">
        <f t="shared" si="0"/>
        <v>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25.5">
      <c r="A47" s="180"/>
      <c r="B47" s="165"/>
      <c r="C47" s="165"/>
      <c r="D47" s="169"/>
      <c r="E47" s="15">
        <v>414</v>
      </c>
      <c r="F47" s="27" t="s">
        <v>57</v>
      </c>
      <c r="G47" s="17">
        <f t="shared" si="0"/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4.25">
      <c r="A48" s="180"/>
      <c r="B48" s="165"/>
      <c r="C48" s="165"/>
      <c r="D48" s="169"/>
      <c r="E48" s="28">
        <v>416</v>
      </c>
      <c r="F48" s="16" t="s">
        <v>58</v>
      </c>
      <c r="G48" s="17">
        <f t="shared" si="0"/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20" ht="25.5">
      <c r="A49" s="180"/>
      <c r="B49" s="165"/>
      <c r="C49" s="165"/>
      <c r="D49" s="169"/>
      <c r="E49" s="28">
        <v>418</v>
      </c>
      <c r="F49" s="18" t="s">
        <v>59</v>
      </c>
      <c r="G49" s="17">
        <f t="shared" si="0"/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20" ht="17.25" customHeight="1">
      <c r="A50" s="180"/>
      <c r="B50" s="165"/>
      <c r="C50" s="165"/>
      <c r="D50" s="169"/>
      <c r="E50" s="22">
        <v>419</v>
      </c>
      <c r="F50" s="29" t="s">
        <v>60</v>
      </c>
      <c r="G50" s="17">
        <f t="shared" si="0"/>
        <v>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20" ht="31.5" customHeight="1">
      <c r="A51" s="180"/>
      <c r="B51" s="165"/>
      <c r="C51" s="165"/>
      <c r="D51" s="169"/>
      <c r="E51" s="24">
        <v>421</v>
      </c>
      <c r="F51" s="25" t="s">
        <v>61</v>
      </c>
      <c r="G51" s="17">
        <f t="shared" si="0"/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20" ht="27" customHeight="1">
      <c r="A52" s="181"/>
      <c r="B52" s="166"/>
      <c r="C52" s="166"/>
      <c r="D52" s="170"/>
      <c r="E52" s="24">
        <v>423</v>
      </c>
      <c r="F52" s="25" t="s">
        <v>62</v>
      </c>
      <c r="G52" s="17">
        <f t="shared" si="0"/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20" ht="28.5" customHeight="1">
      <c r="A53" s="171"/>
      <c r="B53" s="171"/>
      <c r="C53" s="171"/>
      <c r="D53" s="171"/>
      <c r="E53" s="41"/>
      <c r="F53" s="41" t="s">
        <v>63</v>
      </c>
      <c r="G53" s="17">
        <f>SUM(H53:S53)</f>
        <v>0</v>
      </c>
      <c r="H53" s="38">
        <f>SUM(H19:H52)</f>
        <v>0</v>
      </c>
      <c r="I53" s="38">
        <f>SUM(I19:I52)</f>
        <v>0</v>
      </c>
      <c r="J53" s="38">
        <f t="shared" ref="J53:S53" si="1">SUM(J19:J52)</f>
        <v>0</v>
      </c>
      <c r="K53" s="38">
        <f t="shared" si="1"/>
        <v>0</v>
      </c>
      <c r="L53" s="38">
        <f t="shared" si="1"/>
        <v>0</v>
      </c>
      <c r="M53" s="38">
        <f t="shared" si="1"/>
        <v>0</v>
      </c>
      <c r="N53" s="38">
        <f t="shared" si="1"/>
        <v>0</v>
      </c>
      <c r="O53" s="38">
        <f t="shared" si="1"/>
        <v>0</v>
      </c>
      <c r="P53" s="38">
        <f t="shared" si="1"/>
        <v>0</v>
      </c>
      <c r="Q53" s="38">
        <f t="shared" si="1"/>
        <v>0</v>
      </c>
      <c r="R53" s="38">
        <f t="shared" si="1"/>
        <v>0</v>
      </c>
      <c r="S53" s="38">
        <f t="shared" si="1"/>
        <v>0</v>
      </c>
    </row>
    <row r="54" spans="1:20" ht="19.5" customHeight="1">
      <c r="C54" s="2"/>
      <c r="D54" s="160"/>
      <c r="E54" s="160"/>
      <c r="F54" s="160"/>
      <c r="G54" s="2"/>
      <c r="H54" s="2"/>
      <c r="I54" s="30"/>
      <c r="J54" s="30"/>
      <c r="K54" s="31"/>
      <c r="L54" s="172"/>
      <c r="M54" s="172"/>
      <c r="N54" s="172"/>
      <c r="O54" s="172"/>
      <c r="P54" s="172"/>
    </row>
    <row r="55" spans="1:20" ht="95.25" customHeight="1">
      <c r="D55" s="161" t="s">
        <v>64</v>
      </c>
      <c r="E55" s="161"/>
      <c r="F55" s="161"/>
      <c r="G55" s="1" t="s">
        <v>65</v>
      </c>
      <c r="J55" s="32"/>
      <c r="K55" s="33"/>
    </row>
    <row r="56" spans="1:20" ht="17.25" customHeight="1">
      <c r="G56" s="159" t="s">
        <v>66</v>
      </c>
      <c r="H56" s="159"/>
      <c r="J56" s="1" t="s">
        <v>67</v>
      </c>
    </row>
    <row r="57" spans="1:20" ht="15.75" customHeight="1">
      <c r="F57" s="34"/>
      <c r="G57" s="162" t="s">
        <v>68</v>
      </c>
      <c r="H57" s="162"/>
    </row>
    <row r="58" spans="1:20" ht="49.5" customHeight="1">
      <c r="D58" s="161" t="s">
        <v>69</v>
      </c>
      <c r="E58" s="161"/>
      <c r="F58" s="161"/>
      <c r="G58" s="1" t="s">
        <v>65</v>
      </c>
      <c r="J58" s="32"/>
      <c r="K58" s="33"/>
    </row>
    <row r="59" spans="1:20" ht="15.75" customHeight="1">
      <c r="G59" s="159" t="s">
        <v>66</v>
      </c>
      <c r="H59" s="159"/>
      <c r="J59" s="1" t="s">
        <v>67</v>
      </c>
      <c r="T59" s="35"/>
    </row>
    <row r="60" spans="1:20" ht="31.5" customHeight="1"/>
    <row r="61" spans="1:20" ht="15.75" customHeight="1">
      <c r="O61" s="2"/>
      <c r="S61" s="3" t="s">
        <v>70</v>
      </c>
    </row>
    <row r="62" spans="1:20" ht="15.75" customHeight="1">
      <c r="A62" s="182"/>
      <c r="B62" s="182"/>
      <c r="C62" s="182"/>
      <c r="D62" s="182"/>
      <c r="E62" s="182"/>
      <c r="F62" s="182"/>
      <c r="G62" s="182"/>
      <c r="O62" s="4"/>
      <c r="P62" s="5"/>
      <c r="S62" s="3" t="s">
        <v>1</v>
      </c>
    </row>
    <row r="63" spans="1:20" ht="15.75" customHeight="1">
      <c r="A63" s="173"/>
      <c r="B63" s="173"/>
      <c r="C63" s="173"/>
      <c r="D63" s="173"/>
      <c r="E63" s="173"/>
      <c r="F63" s="173"/>
      <c r="G63" s="173"/>
      <c r="O63" s="4"/>
      <c r="P63" s="5"/>
      <c r="S63" s="3" t="s">
        <v>2</v>
      </c>
      <c r="T63" s="36"/>
    </row>
    <row r="64" spans="1:20" ht="12" customHeight="1">
      <c r="A64" s="40"/>
      <c r="B64" s="40"/>
      <c r="C64" s="40"/>
      <c r="D64" s="40"/>
      <c r="E64" s="40"/>
      <c r="F64" s="40"/>
      <c r="G64" s="40"/>
      <c r="O64" s="4"/>
      <c r="P64" s="5"/>
      <c r="S64" s="1" t="s">
        <v>3</v>
      </c>
    </row>
    <row r="65" spans="1:19" ht="18.75">
      <c r="A65" s="40"/>
      <c r="B65" s="40"/>
      <c r="C65" s="40"/>
      <c r="D65" s="40"/>
      <c r="E65" s="40"/>
      <c r="F65" s="40"/>
      <c r="G65" s="40"/>
      <c r="O65" s="4"/>
      <c r="P65" s="5"/>
      <c r="Q65" s="5"/>
      <c r="R65" s="5"/>
      <c r="S65" s="3"/>
    </row>
    <row r="66" spans="1:19" ht="15.75">
      <c r="A66" s="174" t="s">
        <v>71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>
      <c r="A67" s="42"/>
      <c r="B67" s="43"/>
      <c r="C67" s="6" t="s">
        <v>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4.25">
      <c r="A68" s="7"/>
      <c r="B68" s="8" t="s">
        <v>5</v>
      </c>
      <c r="C68" s="9" t="s">
        <v>6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4.25">
      <c r="A69" s="7"/>
      <c r="B69" s="7"/>
      <c r="C69" s="11" t="s">
        <v>76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4.25">
      <c r="A70" s="7"/>
      <c r="B70" s="7"/>
      <c r="C70" s="11" t="s">
        <v>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.75">
      <c r="A71" s="12"/>
      <c r="B71" s="12"/>
      <c r="C71" s="11" t="s">
        <v>8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.75">
      <c r="A72" s="12"/>
      <c r="B72" s="12"/>
      <c r="C72" s="11" t="s">
        <v>72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5.75">
      <c r="A73" s="12"/>
      <c r="B73" s="12"/>
      <c r="C73" s="1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>
      <c r="A74" s="176" t="s">
        <v>9</v>
      </c>
      <c r="B74" s="177"/>
      <c r="C74" s="177"/>
      <c r="D74" s="177"/>
      <c r="E74" s="177"/>
      <c r="F74" s="178" t="s">
        <v>10</v>
      </c>
      <c r="G74" s="178" t="s">
        <v>11</v>
      </c>
      <c r="H74" s="167" t="s">
        <v>12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5" spans="1:19">
      <c r="A75" s="179" t="s">
        <v>13</v>
      </c>
      <c r="B75" s="167" t="s">
        <v>14</v>
      </c>
      <c r="C75" s="167"/>
      <c r="D75" s="167"/>
      <c r="E75" s="167"/>
      <c r="F75" s="178"/>
      <c r="G75" s="178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</row>
    <row r="76" spans="1:19">
      <c r="A76" s="180"/>
      <c r="B76" s="164"/>
      <c r="C76" s="167" t="s">
        <v>15</v>
      </c>
      <c r="D76" s="167"/>
      <c r="E76" s="167"/>
      <c r="F76" s="178"/>
      <c r="G76" s="178"/>
      <c r="H76" s="163" t="s">
        <v>16</v>
      </c>
      <c r="I76" s="163" t="s">
        <v>17</v>
      </c>
      <c r="J76" s="163" t="s">
        <v>18</v>
      </c>
      <c r="K76" s="163" t="s">
        <v>19</v>
      </c>
      <c r="L76" s="163" t="s">
        <v>20</v>
      </c>
      <c r="M76" s="163" t="s">
        <v>21</v>
      </c>
      <c r="N76" s="163" t="s">
        <v>22</v>
      </c>
      <c r="O76" s="163" t="s">
        <v>23</v>
      </c>
      <c r="P76" s="163" t="s">
        <v>24</v>
      </c>
      <c r="Q76" s="163" t="s">
        <v>25</v>
      </c>
      <c r="R76" s="163" t="s">
        <v>26</v>
      </c>
      <c r="S76" s="163" t="s">
        <v>27</v>
      </c>
    </row>
    <row r="77" spans="1:19">
      <c r="A77" s="180"/>
      <c r="B77" s="165"/>
      <c r="C77" s="164"/>
      <c r="D77" s="167" t="s">
        <v>28</v>
      </c>
      <c r="E77" s="167"/>
      <c r="F77" s="178"/>
      <c r="G77" s="178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>
      <c r="A78" s="180"/>
      <c r="B78" s="165"/>
      <c r="C78" s="165"/>
      <c r="D78" s="168"/>
      <c r="E78" s="14" t="s">
        <v>29</v>
      </c>
      <c r="F78" s="178"/>
      <c r="G78" s="178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ht="15">
      <c r="A79" s="180"/>
      <c r="B79" s="165"/>
      <c r="C79" s="165"/>
      <c r="D79" s="169"/>
      <c r="E79" s="15">
        <v>111</v>
      </c>
      <c r="F79" s="16" t="s">
        <v>30</v>
      </c>
      <c r="G79" s="17">
        <f>SUM(H79:S79)</f>
        <v>0</v>
      </c>
      <c r="H79" s="37">
        <f>G19</f>
        <v>0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1:19" ht="15">
      <c r="A80" s="180"/>
      <c r="B80" s="165"/>
      <c r="C80" s="165"/>
      <c r="D80" s="169"/>
      <c r="E80" s="15">
        <v>112</v>
      </c>
      <c r="F80" s="18" t="s">
        <v>31</v>
      </c>
      <c r="G80" s="17">
        <f t="shared" ref="G80:G111" si="2">SUM(H80:S80)</f>
        <v>0</v>
      </c>
      <c r="H80" s="37">
        <f>G20</f>
        <v>0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ht="15">
      <c r="A81" s="180"/>
      <c r="B81" s="165"/>
      <c r="C81" s="165"/>
      <c r="D81" s="169"/>
      <c r="E81" s="15">
        <v>113</v>
      </c>
      <c r="F81" s="18" t="s">
        <v>32</v>
      </c>
      <c r="G81" s="17">
        <f t="shared" si="2"/>
        <v>0</v>
      </c>
      <c r="H81" s="37">
        <f>G21</f>
        <v>0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1:19" ht="15">
      <c r="A82" s="180"/>
      <c r="B82" s="165"/>
      <c r="C82" s="165"/>
      <c r="D82" s="169"/>
      <c r="E82" s="15">
        <v>121</v>
      </c>
      <c r="F82" s="18" t="s">
        <v>33</v>
      </c>
      <c r="G82" s="17">
        <f t="shared" si="2"/>
        <v>0</v>
      </c>
      <c r="H82" s="37">
        <f>G23</f>
        <v>0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ht="25.5">
      <c r="A83" s="180"/>
      <c r="B83" s="165"/>
      <c r="C83" s="165"/>
      <c r="D83" s="169"/>
      <c r="E83" s="15">
        <v>122</v>
      </c>
      <c r="F83" s="18" t="s">
        <v>34</v>
      </c>
      <c r="G83" s="17">
        <f t="shared" si="2"/>
        <v>0</v>
      </c>
      <c r="H83" s="37">
        <f t="shared" ref="H83:H111" si="3">G24</f>
        <v>0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5">
      <c r="A84" s="180"/>
      <c r="B84" s="165"/>
      <c r="C84" s="165"/>
      <c r="D84" s="169"/>
      <c r="E84" s="15">
        <v>123</v>
      </c>
      <c r="F84" s="18" t="s">
        <v>35</v>
      </c>
      <c r="G84" s="17">
        <f t="shared" si="2"/>
        <v>0</v>
      </c>
      <c r="H84" s="37">
        <f t="shared" si="3"/>
        <v>0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1:19" ht="25.5">
      <c r="A85" s="180"/>
      <c r="B85" s="165"/>
      <c r="C85" s="165"/>
      <c r="D85" s="169"/>
      <c r="E85" s="15">
        <v>124</v>
      </c>
      <c r="F85" s="16" t="s">
        <v>36</v>
      </c>
      <c r="G85" s="17">
        <f t="shared" si="2"/>
        <v>0</v>
      </c>
      <c r="H85" s="37">
        <f t="shared" si="3"/>
        <v>0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>
      <c r="A86" s="180"/>
      <c r="B86" s="165"/>
      <c r="C86" s="165"/>
      <c r="D86" s="169"/>
      <c r="E86" s="15">
        <v>131</v>
      </c>
      <c r="F86" s="16" t="s">
        <v>37</v>
      </c>
      <c r="G86" s="17">
        <f t="shared" si="2"/>
        <v>0</v>
      </c>
      <c r="H86" s="37">
        <f t="shared" si="3"/>
        <v>0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 ht="15">
      <c r="A87" s="180"/>
      <c r="B87" s="165"/>
      <c r="C87" s="165"/>
      <c r="D87" s="169"/>
      <c r="E87" s="15">
        <v>135</v>
      </c>
      <c r="F87" s="16" t="s">
        <v>38</v>
      </c>
      <c r="G87" s="17">
        <f t="shared" si="2"/>
        <v>0</v>
      </c>
      <c r="H87" s="37">
        <f t="shared" si="3"/>
        <v>0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19" ht="25.5">
      <c r="A88" s="180"/>
      <c r="B88" s="165"/>
      <c r="C88" s="165"/>
      <c r="D88" s="169"/>
      <c r="E88" s="15">
        <v>136</v>
      </c>
      <c r="F88" s="16" t="s">
        <v>39</v>
      </c>
      <c r="G88" s="17">
        <f t="shared" si="2"/>
        <v>0</v>
      </c>
      <c r="H88" s="37">
        <f t="shared" si="3"/>
        <v>0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1:19" ht="15">
      <c r="A89" s="180"/>
      <c r="B89" s="165"/>
      <c r="C89" s="165"/>
      <c r="D89" s="169"/>
      <c r="E89" s="15">
        <v>141</v>
      </c>
      <c r="F89" s="16" t="s">
        <v>40</v>
      </c>
      <c r="G89" s="17">
        <f t="shared" si="2"/>
        <v>0</v>
      </c>
      <c r="H89" s="37">
        <f t="shared" si="3"/>
        <v>0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1:19" ht="25.5">
      <c r="A90" s="180"/>
      <c r="B90" s="165"/>
      <c r="C90" s="165"/>
      <c r="D90" s="169"/>
      <c r="E90" s="15">
        <v>142</v>
      </c>
      <c r="F90" s="16" t="s">
        <v>41</v>
      </c>
      <c r="G90" s="17">
        <f t="shared" si="2"/>
        <v>0</v>
      </c>
      <c r="H90" s="37">
        <f t="shared" si="3"/>
        <v>0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1:19" ht="15">
      <c r="A91" s="180"/>
      <c r="B91" s="165"/>
      <c r="C91" s="165"/>
      <c r="D91" s="169"/>
      <c r="E91" s="15">
        <v>144</v>
      </c>
      <c r="F91" s="16" t="s">
        <v>42</v>
      </c>
      <c r="G91" s="17">
        <f t="shared" si="2"/>
        <v>0</v>
      </c>
      <c r="H91" s="37">
        <f t="shared" si="3"/>
        <v>0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1:19" ht="15">
      <c r="A92" s="180"/>
      <c r="B92" s="165"/>
      <c r="C92" s="165"/>
      <c r="D92" s="169"/>
      <c r="E92" s="15">
        <v>149</v>
      </c>
      <c r="F92" s="16" t="s">
        <v>43</v>
      </c>
      <c r="G92" s="17">
        <f t="shared" si="2"/>
        <v>0</v>
      </c>
      <c r="H92" s="37">
        <f t="shared" si="3"/>
        <v>0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">
      <c r="A93" s="180"/>
      <c r="B93" s="165"/>
      <c r="C93" s="165"/>
      <c r="D93" s="169"/>
      <c r="E93" s="15">
        <v>151</v>
      </c>
      <c r="F93" s="16" t="s">
        <v>44</v>
      </c>
      <c r="G93" s="17">
        <f t="shared" si="2"/>
        <v>0</v>
      </c>
      <c r="H93" s="37">
        <f t="shared" si="3"/>
        <v>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">
      <c r="A94" s="180"/>
      <c r="B94" s="165"/>
      <c r="C94" s="165"/>
      <c r="D94" s="169"/>
      <c r="E94" s="15">
        <v>152</v>
      </c>
      <c r="F94" s="16" t="s">
        <v>45</v>
      </c>
      <c r="G94" s="17">
        <f t="shared" si="2"/>
        <v>0</v>
      </c>
      <c r="H94" s="37">
        <f t="shared" si="3"/>
        <v>0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">
      <c r="A95" s="180"/>
      <c r="B95" s="165"/>
      <c r="C95" s="165"/>
      <c r="D95" s="169"/>
      <c r="E95" s="15">
        <v>153</v>
      </c>
      <c r="F95" s="16" t="s">
        <v>46</v>
      </c>
      <c r="G95" s="17">
        <f t="shared" si="2"/>
        <v>0</v>
      </c>
      <c r="H95" s="37">
        <f t="shared" si="3"/>
        <v>0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">
      <c r="A96" s="180"/>
      <c r="B96" s="165"/>
      <c r="C96" s="165"/>
      <c r="D96" s="169"/>
      <c r="E96" s="15">
        <v>154</v>
      </c>
      <c r="F96" s="16" t="s">
        <v>47</v>
      </c>
      <c r="G96" s="17">
        <f t="shared" si="2"/>
        <v>0</v>
      </c>
      <c r="H96" s="37">
        <f t="shared" si="3"/>
        <v>0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">
      <c r="A97" s="180"/>
      <c r="B97" s="165"/>
      <c r="C97" s="165"/>
      <c r="D97" s="169"/>
      <c r="E97" s="15">
        <v>156</v>
      </c>
      <c r="F97" s="16" t="s">
        <v>48</v>
      </c>
      <c r="G97" s="17">
        <f t="shared" si="2"/>
        <v>0</v>
      </c>
      <c r="H97" s="37">
        <f t="shared" si="3"/>
        <v>0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">
      <c r="A98" s="180"/>
      <c r="B98" s="165"/>
      <c r="C98" s="165"/>
      <c r="D98" s="169"/>
      <c r="E98" s="15">
        <v>159</v>
      </c>
      <c r="F98" s="16" t="s">
        <v>49</v>
      </c>
      <c r="G98" s="17">
        <f t="shared" si="2"/>
        <v>0</v>
      </c>
      <c r="H98" s="37">
        <f t="shared" si="3"/>
        <v>0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19" ht="15">
      <c r="A99" s="180"/>
      <c r="B99" s="165"/>
      <c r="C99" s="165"/>
      <c r="D99" s="169"/>
      <c r="E99" s="15">
        <v>161</v>
      </c>
      <c r="F99" s="16" t="s">
        <v>50</v>
      </c>
      <c r="G99" s="17">
        <f t="shared" si="2"/>
        <v>0</v>
      </c>
      <c r="H99" s="37">
        <f t="shared" si="3"/>
        <v>0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19" ht="15">
      <c r="A100" s="180"/>
      <c r="B100" s="165"/>
      <c r="C100" s="165"/>
      <c r="D100" s="169"/>
      <c r="E100" s="15">
        <v>162</v>
      </c>
      <c r="F100" s="19" t="s">
        <v>51</v>
      </c>
      <c r="G100" s="17">
        <f t="shared" si="2"/>
        <v>0</v>
      </c>
      <c r="H100" s="37">
        <f t="shared" si="3"/>
        <v>0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ht="15">
      <c r="A101" s="180"/>
      <c r="B101" s="165"/>
      <c r="C101" s="165"/>
      <c r="D101" s="169"/>
      <c r="E101" s="20">
        <v>165</v>
      </c>
      <c r="F101" s="21" t="s">
        <v>52</v>
      </c>
      <c r="G101" s="17">
        <f t="shared" si="2"/>
        <v>0</v>
      </c>
      <c r="H101" s="37">
        <f t="shared" si="3"/>
        <v>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19" ht="15">
      <c r="A102" s="180"/>
      <c r="B102" s="165"/>
      <c r="C102" s="165"/>
      <c r="D102" s="169"/>
      <c r="E102" s="22">
        <v>169</v>
      </c>
      <c r="F102" s="23" t="s">
        <v>53</v>
      </c>
      <c r="G102" s="17">
        <f t="shared" si="2"/>
        <v>0</v>
      </c>
      <c r="H102" s="37">
        <f t="shared" si="3"/>
        <v>0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ht="15">
      <c r="A103" s="180"/>
      <c r="B103" s="165"/>
      <c r="C103" s="165"/>
      <c r="D103" s="169"/>
      <c r="E103" s="24">
        <v>322</v>
      </c>
      <c r="F103" s="25" t="s">
        <v>54</v>
      </c>
      <c r="G103" s="17">
        <f t="shared" si="2"/>
        <v>0</v>
      </c>
      <c r="H103" s="37">
        <f t="shared" si="3"/>
        <v>0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ht="15">
      <c r="A104" s="180"/>
      <c r="B104" s="165"/>
      <c r="C104" s="165"/>
      <c r="D104" s="169"/>
      <c r="E104" s="26">
        <v>324</v>
      </c>
      <c r="F104" s="21" t="s">
        <v>55</v>
      </c>
      <c r="G104" s="17">
        <f t="shared" si="2"/>
        <v>0</v>
      </c>
      <c r="H104" s="37">
        <f t="shared" si="3"/>
        <v>0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ht="15">
      <c r="A105" s="180"/>
      <c r="B105" s="165"/>
      <c r="C105" s="165"/>
      <c r="D105" s="169"/>
      <c r="E105" s="26">
        <v>413</v>
      </c>
      <c r="F105" s="21" t="s">
        <v>56</v>
      </c>
      <c r="G105" s="17">
        <f t="shared" si="2"/>
        <v>0</v>
      </c>
      <c r="H105" s="37">
        <f t="shared" si="3"/>
        <v>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ht="25.5">
      <c r="A106" s="180"/>
      <c r="B106" s="165"/>
      <c r="C106" s="165"/>
      <c r="D106" s="169"/>
      <c r="E106" s="15">
        <v>414</v>
      </c>
      <c r="F106" s="27" t="s">
        <v>57</v>
      </c>
      <c r="G106" s="17">
        <f t="shared" si="2"/>
        <v>0</v>
      </c>
      <c r="H106" s="37">
        <f t="shared" si="3"/>
        <v>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ht="15">
      <c r="A107" s="180"/>
      <c r="B107" s="165"/>
      <c r="C107" s="165"/>
      <c r="D107" s="169"/>
      <c r="E107" s="28">
        <v>416</v>
      </c>
      <c r="F107" s="16" t="s">
        <v>58</v>
      </c>
      <c r="G107" s="17">
        <f t="shared" si="2"/>
        <v>0</v>
      </c>
      <c r="H107" s="37">
        <f t="shared" si="3"/>
        <v>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ht="25.5">
      <c r="A108" s="180"/>
      <c r="B108" s="165"/>
      <c r="C108" s="165"/>
      <c r="D108" s="169"/>
      <c r="E108" s="28">
        <v>418</v>
      </c>
      <c r="F108" s="18" t="s">
        <v>59</v>
      </c>
      <c r="G108" s="17">
        <f t="shared" si="2"/>
        <v>0</v>
      </c>
      <c r="H108" s="37">
        <f t="shared" si="3"/>
        <v>0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ht="15">
      <c r="A109" s="180"/>
      <c r="B109" s="165"/>
      <c r="C109" s="165"/>
      <c r="D109" s="169"/>
      <c r="E109" s="22">
        <v>419</v>
      </c>
      <c r="F109" s="29" t="s">
        <v>60</v>
      </c>
      <c r="G109" s="17">
        <f t="shared" si="2"/>
        <v>0</v>
      </c>
      <c r="H109" s="37">
        <f t="shared" si="3"/>
        <v>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ht="25.5">
      <c r="A110" s="180"/>
      <c r="B110" s="165"/>
      <c r="C110" s="165"/>
      <c r="D110" s="169"/>
      <c r="E110" s="24">
        <v>421</v>
      </c>
      <c r="F110" s="25" t="s">
        <v>61</v>
      </c>
      <c r="G110" s="17">
        <f t="shared" si="2"/>
        <v>0</v>
      </c>
      <c r="H110" s="37">
        <f t="shared" si="3"/>
        <v>0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ht="25.5">
      <c r="A111" s="181"/>
      <c r="B111" s="166"/>
      <c r="C111" s="166"/>
      <c r="D111" s="170"/>
      <c r="E111" s="24">
        <v>423</v>
      </c>
      <c r="F111" s="25" t="s">
        <v>62</v>
      </c>
      <c r="G111" s="17">
        <f t="shared" si="2"/>
        <v>0</v>
      </c>
      <c r="H111" s="37">
        <f t="shared" si="3"/>
        <v>0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ht="14.25">
      <c r="A112" s="171"/>
      <c r="B112" s="171"/>
      <c r="C112" s="171"/>
      <c r="D112" s="171"/>
      <c r="E112" s="41"/>
      <c r="F112" s="41" t="s">
        <v>63</v>
      </c>
      <c r="G112" s="17">
        <f>SUM(H112:S112)</f>
        <v>0</v>
      </c>
      <c r="H112" s="38">
        <f>SUM(H79:H111)</f>
        <v>0</v>
      </c>
      <c r="I112" s="38">
        <f t="shared" ref="I112:S112" si="4">SUM(I79:I111)</f>
        <v>0</v>
      </c>
      <c r="J112" s="38">
        <f t="shared" si="4"/>
        <v>0</v>
      </c>
      <c r="K112" s="38">
        <f t="shared" si="4"/>
        <v>0</v>
      </c>
      <c r="L112" s="38">
        <f t="shared" si="4"/>
        <v>0</v>
      </c>
      <c r="M112" s="38">
        <f t="shared" si="4"/>
        <v>0</v>
      </c>
      <c r="N112" s="38">
        <f t="shared" si="4"/>
        <v>0</v>
      </c>
      <c r="O112" s="38">
        <f t="shared" si="4"/>
        <v>0</v>
      </c>
      <c r="P112" s="38">
        <f t="shared" si="4"/>
        <v>0</v>
      </c>
      <c r="Q112" s="38">
        <f t="shared" si="4"/>
        <v>0</v>
      </c>
      <c r="R112" s="38">
        <f t="shared" si="4"/>
        <v>0</v>
      </c>
      <c r="S112" s="38">
        <f t="shared" si="4"/>
        <v>0</v>
      </c>
    </row>
    <row r="113" spans="3:16" ht="15">
      <c r="C113" s="2"/>
      <c r="D113" s="160"/>
      <c r="E113" s="160"/>
      <c r="F113" s="160"/>
      <c r="G113" s="2"/>
      <c r="H113" s="2"/>
      <c r="I113" s="30"/>
      <c r="J113" s="30"/>
      <c r="K113" s="31"/>
      <c r="L113" s="172"/>
      <c r="M113" s="172"/>
      <c r="N113" s="172"/>
      <c r="O113" s="172"/>
      <c r="P113" s="172"/>
    </row>
    <row r="114" spans="3:16" ht="15.75">
      <c r="D114" s="161" t="s">
        <v>64</v>
      </c>
      <c r="E114" s="161"/>
      <c r="F114" s="161"/>
      <c r="G114" s="1" t="s">
        <v>65</v>
      </c>
      <c r="J114" s="32"/>
      <c r="K114" s="33"/>
    </row>
    <row r="115" spans="3:16">
      <c r="G115" s="159" t="s">
        <v>66</v>
      </c>
      <c r="H115" s="159"/>
      <c r="J115" s="1" t="s">
        <v>67</v>
      </c>
    </row>
    <row r="116" spans="3:16" ht="15">
      <c r="F116" s="34"/>
      <c r="G116" s="162" t="s">
        <v>68</v>
      </c>
      <c r="H116" s="162"/>
    </row>
    <row r="117" spans="3:16" ht="15.75">
      <c r="D117" s="161" t="s">
        <v>69</v>
      </c>
      <c r="E117" s="161"/>
      <c r="F117" s="161"/>
      <c r="G117" s="1" t="s">
        <v>65</v>
      </c>
      <c r="J117" s="32"/>
      <c r="K117" s="33"/>
    </row>
    <row r="118" spans="3:16">
      <c r="G118" s="159" t="s">
        <v>66</v>
      </c>
      <c r="H118" s="159"/>
      <c r="J118" s="1" t="s">
        <v>67</v>
      </c>
    </row>
  </sheetData>
  <mergeCells count="68">
    <mergeCell ref="L113:P113"/>
    <mergeCell ref="D114:F114"/>
    <mergeCell ref="G116:H116"/>
    <mergeCell ref="D117:F117"/>
    <mergeCell ref="G118:H118"/>
    <mergeCell ref="N76:N78"/>
    <mergeCell ref="R76:R78"/>
    <mergeCell ref="S76:S78"/>
    <mergeCell ref="C77:C111"/>
    <mergeCell ref="D77:E77"/>
    <mergeCell ref="D78:D111"/>
    <mergeCell ref="O76:O78"/>
    <mergeCell ref="P76:P78"/>
    <mergeCell ref="Q76:Q78"/>
    <mergeCell ref="M76:M78"/>
    <mergeCell ref="G59:H59"/>
    <mergeCell ref="A112:D112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  <mergeCell ref="H76:H78"/>
    <mergeCell ref="I76:I78"/>
    <mergeCell ref="J76:J78"/>
    <mergeCell ref="K76:K78"/>
    <mergeCell ref="L76:L78"/>
    <mergeCell ref="L16:L18"/>
    <mergeCell ref="A63:G63"/>
    <mergeCell ref="D113:F113"/>
    <mergeCell ref="G115:H115"/>
    <mergeCell ref="A15:A52"/>
    <mergeCell ref="B16:B52"/>
    <mergeCell ref="C17:C52"/>
    <mergeCell ref="D18:D52"/>
    <mergeCell ref="A53:D53"/>
    <mergeCell ref="A62:G62"/>
    <mergeCell ref="D54:F54"/>
    <mergeCell ref="G56:H56"/>
    <mergeCell ref="L54:P54"/>
    <mergeCell ref="D55:F55"/>
    <mergeCell ref="G57:H57"/>
    <mergeCell ref="D58:F58"/>
    <mergeCell ref="C16:E16"/>
    <mergeCell ref="H16:H18"/>
    <mergeCell ref="I16:I18"/>
    <mergeCell ref="J16:J18"/>
    <mergeCell ref="K16:K18"/>
    <mergeCell ref="A2:G2"/>
    <mergeCell ref="A3:G3"/>
    <mergeCell ref="A6:S6"/>
    <mergeCell ref="A14:E14"/>
    <mergeCell ref="F14:F18"/>
    <mergeCell ref="G14:G18"/>
    <mergeCell ref="H14:S15"/>
    <mergeCell ref="B15:E15"/>
    <mergeCell ref="S16:S18"/>
    <mergeCell ref="D17:E17"/>
    <mergeCell ref="M16:M18"/>
    <mergeCell ref="N16:N18"/>
    <mergeCell ref="O16:O18"/>
    <mergeCell ref="P16:P18"/>
    <mergeCell ref="Q16:Q18"/>
    <mergeCell ref="R16:R18"/>
  </mergeCells>
  <pageMargins left="0.7" right="0.7" top="0.75" bottom="0.75" header="0.3" footer="0.3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18"/>
  <sheetViews>
    <sheetView view="pageBreakPreview" topLeftCell="A22" zoomScale="60" zoomScaleNormal="100" workbookViewId="0">
      <selection activeCell="G23" sqref="G23"/>
    </sheetView>
  </sheetViews>
  <sheetFormatPr defaultColWidth="9.140625" defaultRowHeight="20.25"/>
  <cols>
    <col min="1" max="1" width="4.42578125" style="46" customWidth="1"/>
    <col min="2" max="2" width="6.140625" style="46" customWidth="1"/>
    <col min="3" max="3" width="4.5703125" style="46" customWidth="1"/>
    <col min="4" max="4" width="5.28515625" style="46" customWidth="1"/>
    <col min="5" max="5" width="10.140625" style="46" customWidth="1"/>
    <col min="6" max="6" width="48.85546875" style="46" customWidth="1"/>
    <col min="7" max="7" width="15.5703125" style="46" customWidth="1"/>
    <col min="8" max="8" width="14.5703125" style="46" customWidth="1"/>
    <col min="9" max="9" width="13" style="46" customWidth="1"/>
    <col min="10" max="10" width="13.85546875" style="46" customWidth="1"/>
    <col min="11" max="11" width="12.7109375" style="46" customWidth="1"/>
    <col min="12" max="12" width="13.28515625" style="46" customWidth="1"/>
    <col min="13" max="13" width="13" style="46" customWidth="1"/>
    <col min="14" max="14" width="14.7109375" style="46" customWidth="1"/>
    <col min="15" max="15" width="13" style="46" customWidth="1"/>
    <col min="16" max="16" width="14.5703125" style="46" customWidth="1"/>
    <col min="17" max="17" width="14.140625" style="46" customWidth="1"/>
    <col min="18" max="18" width="15.140625" style="46" customWidth="1"/>
    <col min="19" max="19" width="14.140625" style="46" customWidth="1"/>
    <col min="20" max="16384" width="9.140625" style="46"/>
  </cols>
  <sheetData>
    <row r="1" spans="1:19">
      <c r="S1" s="47" t="s">
        <v>0</v>
      </c>
    </row>
    <row r="2" spans="1:19">
      <c r="A2" s="239"/>
      <c r="B2" s="239"/>
      <c r="C2" s="239"/>
      <c r="D2" s="239"/>
      <c r="E2" s="239"/>
      <c r="F2" s="239"/>
      <c r="G2" s="239"/>
      <c r="S2" s="47" t="s">
        <v>1</v>
      </c>
    </row>
    <row r="3" spans="1:19">
      <c r="A3" s="240"/>
      <c r="B3" s="240"/>
      <c r="C3" s="240"/>
      <c r="D3" s="240"/>
      <c r="E3" s="240"/>
      <c r="F3" s="240"/>
      <c r="G3" s="240"/>
      <c r="S3" s="47" t="s">
        <v>2</v>
      </c>
    </row>
    <row r="4" spans="1:19">
      <c r="A4" s="48"/>
      <c r="B4" s="48"/>
      <c r="C4" s="48"/>
      <c r="D4" s="48"/>
      <c r="E4" s="48"/>
      <c r="F4" s="48"/>
      <c r="G4" s="48"/>
      <c r="S4" s="46" t="s">
        <v>3</v>
      </c>
    </row>
    <row r="5" spans="1:19">
      <c r="A5" s="48"/>
      <c r="B5" s="48"/>
      <c r="C5" s="48"/>
      <c r="D5" s="48"/>
      <c r="E5" s="48"/>
      <c r="F5" s="48"/>
      <c r="G5" s="48"/>
      <c r="S5" s="47"/>
    </row>
    <row r="6" spans="1:19">
      <c r="A6" s="241" t="s">
        <v>96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</row>
    <row r="7" spans="1:19">
      <c r="A7" s="49"/>
      <c r="B7" s="50"/>
      <c r="C7" s="51" t="s">
        <v>4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19">
      <c r="A8" s="50"/>
      <c r="B8" s="52" t="s">
        <v>5</v>
      </c>
      <c r="C8" s="53" t="s">
        <v>6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1:19">
      <c r="A9" s="50"/>
      <c r="B9" s="50"/>
      <c r="C9" s="54" t="s">
        <v>76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spans="1:19">
      <c r="A10" s="50"/>
      <c r="B10" s="50"/>
      <c r="C10" s="54" t="s">
        <v>89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19">
      <c r="A11" s="55"/>
      <c r="B11" s="55"/>
      <c r="C11" s="54" t="s">
        <v>8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>
      <c r="A12" s="55"/>
      <c r="B12" s="55"/>
      <c r="C12" s="54" t="s">
        <v>92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</row>
    <row r="13" spans="1:19">
      <c r="A13" s="55"/>
      <c r="B13" s="55"/>
      <c r="C13" s="56" t="s">
        <v>79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>
      <c r="A14" s="243" t="s">
        <v>9</v>
      </c>
      <c r="B14" s="244"/>
      <c r="C14" s="244"/>
      <c r="D14" s="244"/>
      <c r="E14" s="244"/>
      <c r="F14" s="245" t="s">
        <v>10</v>
      </c>
      <c r="G14" s="245" t="s">
        <v>11</v>
      </c>
      <c r="H14" s="246" t="s">
        <v>12</v>
      </c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</row>
    <row r="15" spans="1:19">
      <c r="A15" s="250" t="s">
        <v>13</v>
      </c>
      <c r="B15" s="246" t="s">
        <v>14</v>
      </c>
      <c r="C15" s="246"/>
      <c r="D15" s="246"/>
      <c r="E15" s="246"/>
      <c r="F15" s="245"/>
      <c r="G15" s="245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</row>
    <row r="16" spans="1:19">
      <c r="A16" s="251"/>
      <c r="B16" s="253"/>
      <c r="C16" s="246" t="s">
        <v>15</v>
      </c>
      <c r="D16" s="246"/>
      <c r="E16" s="246"/>
      <c r="F16" s="245"/>
      <c r="G16" s="245"/>
      <c r="H16" s="247" t="s">
        <v>16</v>
      </c>
      <c r="I16" s="247" t="s">
        <v>17</v>
      </c>
      <c r="J16" s="247" t="s">
        <v>18</v>
      </c>
      <c r="K16" s="247" t="s">
        <v>19</v>
      </c>
      <c r="L16" s="247" t="s">
        <v>20</v>
      </c>
      <c r="M16" s="247" t="s">
        <v>21</v>
      </c>
      <c r="N16" s="247" t="s">
        <v>22</v>
      </c>
      <c r="O16" s="247" t="s">
        <v>23</v>
      </c>
      <c r="P16" s="247" t="s">
        <v>24</v>
      </c>
      <c r="Q16" s="247" t="s">
        <v>25</v>
      </c>
      <c r="R16" s="247" t="s">
        <v>26</v>
      </c>
      <c r="S16" s="247" t="s">
        <v>27</v>
      </c>
    </row>
    <row r="17" spans="1:19">
      <c r="A17" s="251"/>
      <c r="B17" s="254"/>
      <c r="C17" s="253"/>
      <c r="D17" s="246" t="s">
        <v>28</v>
      </c>
      <c r="E17" s="246"/>
      <c r="F17" s="245"/>
      <c r="G17" s="245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</row>
    <row r="18" spans="1:19" ht="40.5">
      <c r="A18" s="251"/>
      <c r="B18" s="254"/>
      <c r="C18" s="254"/>
      <c r="D18" s="256"/>
      <c r="E18" s="57" t="s">
        <v>29</v>
      </c>
      <c r="F18" s="245"/>
      <c r="G18" s="245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</row>
    <row r="19" spans="1:19">
      <c r="A19" s="251"/>
      <c r="B19" s="254"/>
      <c r="C19" s="254"/>
      <c r="D19" s="257"/>
      <c r="E19" s="58">
        <v>111</v>
      </c>
      <c r="F19" s="59" t="s">
        <v>30</v>
      </c>
      <c r="G19" s="60">
        <f>SUM(H19:S19)</f>
        <v>26234</v>
      </c>
      <c r="H19" s="61"/>
      <c r="I19" s="61"/>
      <c r="J19" s="61"/>
      <c r="K19" s="61"/>
      <c r="L19" s="61"/>
      <c r="M19" s="61">
        <v>25921</v>
      </c>
      <c r="N19" s="61"/>
      <c r="O19" s="61"/>
      <c r="P19" s="61"/>
      <c r="Q19" s="61"/>
      <c r="R19" s="61"/>
      <c r="S19" s="61">
        <v>313</v>
      </c>
    </row>
    <row r="20" spans="1:19" ht="40.5">
      <c r="A20" s="251"/>
      <c r="B20" s="254"/>
      <c r="C20" s="254"/>
      <c r="D20" s="257"/>
      <c r="E20" s="58">
        <v>112</v>
      </c>
      <c r="F20" s="62" t="s">
        <v>31</v>
      </c>
      <c r="G20" s="60">
        <f t="shared" ref="G20:G52" si="0">SUM(H20:S20)</f>
        <v>0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spans="1:19">
      <c r="A21" s="251"/>
      <c r="B21" s="254"/>
      <c r="C21" s="254"/>
      <c r="D21" s="257"/>
      <c r="E21" s="58">
        <v>113</v>
      </c>
      <c r="F21" s="62" t="s">
        <v>32</v>
      </c>
      <c r="G21" s="60">
        <f t="shared" si="0"/>
        <v>0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19" ht="40.5">
      <c r="A22" s="251"/>
      <c r="B22" s="254"/>
      <c r="C22" s="254"/>
      <c r="D22" s="257"/>
      <c r="E22" s="58">
        <v>116</v>
      </c>
      <c r="F22" s="62" t="s">
        <v>78</v>
      </c>
      <c r="G22" s="60">
        <f t="shared" si="0"/>
        <v>0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spans="1:19">
      <c r="A23" s="251"/>
      <c r="B23" s="254"/>
      <c r="C23" s="254"/>
      <c r="D23" s="257"/>
      <c r="E23" s="58">
        <v>121</v>
      </c>
      <c r="F23" s="62" t="s">
        <v>33</v>
      </c>
      <c r="G23" s="60">
        <f t="shared" si="0"/>
        <v>12792</v>
      </c>
      <c r="H23" s="61">
        <v>1066</v>
      </c>
      <c r="I23" s="61">
        <v>1066</v>
      </c>
      <c r="J23" s="61">
        <v>1066</v>
      </c>
      <c r="K23" s="61">
        <v>1066</v>
      </c>
      <c r="L23" s="61">
        <v>1066</v>
      </c>
      <c r="M23" s="61">
        <v>1066</v>
      </c>
      <c r="N23" s="61">
        <v>1066</v>
      </c>
      <c r="O23" s="61">
        <v>1066</v>
      </c>
      <c r="P23" s="61">
        <v>1066</v>
      </c>
      <c r="Q23" s="61">
        <v>1066</v>
      </c>
      <c r="R23" s="61">
        <v>1066</v>
      </c>
      <c r="S23" s="61">
        <v>1066</v>
      </c>
    </row>
    <row r="24" spans="1:19" ht="60.75">
      <c r="A24" s="251"/>
      <c r="B24" s="254"/>
      <c r="C24" s="254"/>
      <c r="D24" s="257"/>
      <c r="E24" s="58">
        <v>122</v>
      </c>
      <c r="F24" s="62" t="s">
        <v>34</v>
      </c>
      <c r="G24" s="60">
        <f t="shared" si="0"/>
        <v>7463</v>
      </c>
      <c r="H24" s="61">
        <v>622</v>
      </c>
      <c r="I24" s="61">
        <v>622</v>
      </c>
      <c r="J24" s="61">
        <v>622</v>
      </c>
      <c r="K24" s="61">
        <v>622</v>
      </c>
      <c r="L24" s="61">
        <v>622</v>
      </c>
      <c r="M24" s="61">
        <v>621</v>
      </c>
      <c r="N24" s="61">
        <v>622</v>
      </c>
      <c r="O24" s="61">
        <v>622</v>
      </c>
      <c r="P24" s="61">
        <v>622</v>
      </c>
      <c r="Q24" s="61">
        <v>622</v>
      </c>
      <c r="R24" s="61">
        <v>622</v>
      </c>
      <c r="S24" s="61">
        <v>622</v>
      </c>
    </row>
    <row r="25" spans="1:19" ht="40.5">
      <c r="A25" s="251"/>
      <c r="B25" s="254"/>
      <c r="C25" s="254"/>
      <c r="D25" s="257"/>
      <c r="E25" s="58">
        <v>123</v>
      </c>
      <c r="F25" s="62" t="s">
        <v>35</v>
      </c>
      <c r="G25" s="60">
        <f t="shared" si="0"/>
        <v>420</v>
      </c>
      <c r="H25" s="61"/>
      <c r="I25" s="61">
        <v>420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ht="60.75">
      <c r="A26" s="251"/>
      <c r="B26" s="254"/>
      <c r="C26" s="254"/>
      <c r="D26" s="257"/>
      <c r="E26" s="58">
        <v>124</v>
      </c>
      <c r="F26" s="59" t="s">
        <v>36</v>
      </c>
      <c r="G26" s="60">
        <f t="shared" si="0"/>
        <v>7107</v>
      </c>
      <c r="H26" s="61">
        <v>592</v>
      </c>
      <c r="I26" s="61">
        <v>592</v>
      </c>
      <c r="J26" s="61">
        <v>592</v>
      </c>
      <c r="K26" s="61">
        <v>592</v>
      </c>
      <c r="L26" s="61">
        <v>592</v>
      </c>
      <c r="M26" s="61">
        <v>593</v>
      </c>
      <c r="N26" s="61">
        <v>594</v>
      </c>
      <c r="O26" s="61">
        <v>592</v>
      </c>
      <c r="P26" s="61">
        <v>592</v>
      </c>
      <c r="Q26" s="61">
        <v>592</v>
      </c>
      <c r="R26" s="61">
        <v>592</v>
      </c>
      <c r="S26" s="61">
        <v>592</v>
      </c>
    </row>
    <row r="27" spans="1:19" ht="40.5">
      <c r="A27" s="251"/>
      <c r="B27" s="254"/>
      <c r="C27" s="254"/>
      <c r="D27" s="257"/>
      <c r="E27" s="58">
        <v>131</v>
      </c>
      <c r="F27" s="59" t="s">
        <v>37</v>
      </c>
      <c r="G27" s="60">
        <f t="shared" si="0"/>
        <v>0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ht="40.5">
      <c r="A28" s="251"/>
      <c r="B28" s="254"/>
      <c r="C28" s="254"/>
      <c r="D28" s="257"/>
      <c r="E28" s="58">
        <v>135</v>
      </c>
      <c r="F28" s="59" t="s">
        <v>38</v>
      </c>
      <c r="G28" s="60">
        <f t="shared" si="0"/>
        <v>0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t="60.75">
      <c r="A29" s="251"/>
      <c r="B29" s="254"/>
      <c r="C29" s="254"/>
      <c r="D29" s="257"/>
      <c r="E29" s="58">
        <v>136</v>
      </c>
      <c r="F29" s="59" t="s">
        <v>39</v>
      </c>
      <c r="G29" s="60">
        <f t="shared" si="0"/>
        <v>0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1:19">
      <c r="A30" s="251"/>
      <c r="B30" s="254"/>
      <c r="C30" s="254"/>
      <c r="D30" s="257"/>
      <c r="E30" s="58">
        <v>141</v>
      </c>
      <c r="F30" s="59" t="s">
        <v>40</v>
      </c>
      <c r="G30" s="60">
        <f t="shared" si="0"/>
        <v>0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ht="60.75">
      <c r="A31" s="251"/>
      <c r="B31" s="254"/>
      <c r="C31" s="254"/>
      <c r="D31" s="257"/>
      <c r="E31" s="58">
        <v>142</v>
      </c>
      <c r="F31" s="59" t="s">
        <v>41</v>
      </c>
      <c r="G31" s="60">
        <f t="shared" si="0"/>
        <v>284</v>
      </c>
      <c r="H31" s="61"/>
      <c r="I31" s="61"/>
      <c r="J31" s="61"/>
      <c r="K31" s="61">
        <v>284</v>
      </c>
      <c r="L31" s="61"/>
      <c r="M31" s="61"/>
      <c r="N31" s="61"/>
      <c r="O31" s="61"/>
      <c r="P31" s="61"/>
      <c r="Q31" s="61"/>
      <c r="R31" s="61"/>
      <c r="S31" s="61"/>
    </row>
    <row r="32" spans="1:19" ht="40.5">
      <c r="A32" s="251"/>
      <c r="B32" s="254"/>
      <c r="C32" s="254"/>
      <c r="D32" s="257"/>
      <c r="E32" s="58">
        <v>144</v>
      </c>
      <c r="F32" s="59" t="s">
        <v>42</v>
      </c>
      <c r="G32" s="157">
        <f t="shared" si="0"/>
        <v>77705</v>
      </c>
      <c r="H32" s="152"/>
      <c r="I32" s="152">
        <v>800</v>
      </c>
      <c r="J32" s="152">
        <v>1793</v>
      </c>
      <c r="K32" s="152">
        <v>34718</v>
      </c>
      <c r="L32" s="152">
        <v>10282</v>
      </c>
      <c r="M32" s="152">
        <v>16500</v>
      </c>
      <c r="N32" s="152">
        <v>2361</v>
      </c>
      <c r="O32" s="152"/>
      <c r="P32" s="152">
        <v>2361</v>
      </c>
      <c r="Q32" s="152">
        <v>2361</v>
      </c>
      <c r="R32" s="152">
        <v>2362</v>
      </c>
      <c r="S32" s="152">
        <f>5960-1793</f>
        <v>4167</v>
      </c>
    </row>
    <row r="33" spans="1:19">
      <c r="A33" s="251"/>
      <c r="B33" s="254"/>
      <c r="C33" s="254"/>
      <c r="D33" s="257"/>
      <c r="E33" s="58">
        <v>149</v>
      </c>
      <c r="F33" s="59" t="s">
        <v>43</v>
      </c>
      <c r="G33" s="157">
        <f t="shared" si="0"/>
        <v>46755</v>
      </c>
      <c r="H33" s="152">
        <v>4213</v>
      </c>
      <c r="I33" s="152">
        <f>217+700</f>
        <v>917</v>
      </c>
      <c r="J33" s="152">
        <f>217+700</f>
        <v>917</v>
      </c>
      <c r="K33" s="152">
        <f>4217+700-4133</f>
        <v>784</v>
      </c>
      <c r="L33" s="152">
        <f>4217+700-751+4000+4000</f>
        <v>12166</v>
      </c>
      <c r="M33" s="152">
        <f>4217+700</f>
        <v>4917</v>
      </c>
      <c r="N33" s="152">
        <f>4217+700-2361</f>
        <v>2556</v>
      </c>
      <c r="O33" s="152">
        <f>4217+700</f>
        <v>4917</v>
      </c>
      <c r="P33" s="152">
        <f>4217+700-2361</f>
        <v>2556</v>
      </c>
      <c r="Q33" s="152">
        <f>4217-2361</f>
        <v>1856</v>
      </c>
      <c r="R33" s="152">
        <f>4217-2362</f>
        <v>1855</v>
      </c>
      <c r="S33" s="152">
        <f>4217+4000+4000+4133+751-4000-4000</f>
        <v>9101</v>
      </c>
    </row>
    <row r="34" spans="1:19">
      <c r="A34" s="251"/>
      <c r="B34" s="254"/>
      <c r="C34" s="254"/>
      <c r="D34" s="257"/>
      <c r="E34" s="58">
        <v>151</v>
      </c>
      <c r="F34" s="59" t="s">
        <v>44</v>
      </c>
      <c r="G34" s="60">
        <f t="shared" si="0"/>
        <v>28400</v>
      </c>
      <c r="H34" s="152">
        <v>3500</v>
      </c>
      <c r="I34" s="152">
        <v>2900</v>
      </c>
      <c r="J34" s="152">
        <v>2500</v>
      </c>
      <c r="K34" s="152">
        <v>2000</v>
      </c>
      <c r="L34" s="152">
        <v>1800</v>
      </c>
      <c r="M34" s="152">
        <v>1500</v>
      </c>
      <c r="N34" s="152">
        <v>1500</v>
      </c>
      <c r="O34" s="152">
        <v>1800</v>
      </c>
      <c r="P34" s="152">
        <v>2000</v>
      </c>
      <c r="Q34" s="152">
        <v>2500</v>
      </c>
      <c r="R34" s="152">
        <v>2900</v>
      </c>
      <c r="S34" s="152">
        <v>3500</v>
      </c>
    </row>
    <row r="35" spans="1:19">
      <c r="A35" s="251"/>
      <c r="B35" s="254"/>
      <c r="C35" s="254"/>
      <c r="D35" s="257"/>
      <c r="E35" s="58">
        <v>152</v>
      </c>
      <c r="F35" s="59" t="s">
        <v>45</v>
      </c>
      <c r="G35" s="156">
        <f t="shared" si="0"/>
        <v>3647</v>
      </c>
      <c r="H35" s="152">
        <v>330</v>
      </c>
      <c r="I35" s="152">
        <v>330</v>
      </c>
      <c r="J35" s="152">
        <v>330</v>
      </c>
      <c r="K35" s="152">
        <v>330</v>
      </c>
      <c r="L35" s="152">
        <v>330</v>
      </c>
      <c r="M35" s="152">
        <v>330</v>
      </c>
      <c r="N35" s="152">
        <v>330</v>
      </c>
      <c r="O35" s="152">
        <v>330</v>
      </c>
      <c r="P35" s="152">
        <v>330</v>
      </c>
      <c r="Q35" s="152">
        <v>330</v>
      </c>
      <c r="R35" s="152">
        <v>330</v>
      </c>
      <c r="S35" s="152">
        <v>17</v>
      </c>
    </row>
    <row r="36" spans="1:19">
      <c r="A36" s="251"/>
      <c r="B36" s="254"/>
      <c r="C36" s="254"/>
      <c r="D36" s="257"/>
      <c r="E36" s="58">
        <v>153</v>
      </c>
      <c r="F36" s="59" t="s">
        <v>46</v>
      </c>
      <c r="G36" s="60">
        <f t="shared" si="0"/>
        <v>0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>
      <c r="A37" s="251"/>
      <c r="B37" s="254"/>
      <c r="C37" s="254"/>
      <c r="D37" s="257"/>
      <c r="E37" s="58">
        <v>154</v>
      </c>
      <c r="F37" s="59" t="s">
        <v>47</v>
      </c>
      <c r="G37" s="60">
        <f t="shared" si="0"/>
        <v>0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19" ht="40.5">
      <c r="A38" s="251"/>
      <c r="B38" s="254"/>
      <c r="C38" s="254"/>
      <c r="D38" s="257"/>
      <c r="E38" s="58">
        <v>156</v>
      </c>
      <c r="F38" s="59" t="s">
        <v>48</v>
      </c>
      <c r="G38" s="60">
        <f t="shared" si="0"/>
        <v>0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19">
      <c r="A39" s="251"/>
      <c r="B39" s="254"/>
      <c r="C39" s="254"/>
      <c r="D39" s="257"/>
      <c r="E39" s="58">
        <v>159</v>
      </c>
      <c r="F39" s="59" t="s">
        <v>49</v>
      </c>
      <c r="G39" s="156">
        <f t="shared" si="0"/>
        <v>48848</v>
      </c>
      <c r="H39" s="61">
        <v>3504</v>
      </c>
      <c r="I39" s="61">
        <v>2504</v>
      </c>
      <c r="J39" s="61">
        <v>6908</v>
      </c>
      <c r="K39" s="61">
        <v>1504</v>
      </c>
      <c r="L39" s="61">
        <v>5509</v>
      </c>
      <c r="M39" s="61">
        <v>4004</v>
      </c>
      <c r="N39" s="61">
        <v>4004</v>
      </c>
      <c r="O39" s="61">
        <f>4004-6</f>
        <v>3998</v>
      </c>
      <c r="P39" s="61">
        <v>5904</v>
      </c>
      <c r="Q39" s="61">
        <v>3510</v>
      </c>
      <c r="R39" s="61">
        <v>5508</v>
      </c>
      <c r="S39" s="61">
        <v>1991</v>
      </c>
    </row>
    <row r="40" spans="1:19" ht="40.5">
      <c r="A40" s="251"/>
      <c r="B40" s="254"/>
      <c r="C40" s="254"/>
      <c r="D40" s="257"/>
      <c r="E40" s="58">
        <v>161</v>
      </c>
      <c r="F40" s="59" t="s">
        <v>50</v>
      </c>
      <c r="G40" s="156">
        <f t="shared" si="0"/>
        <v>1506</v>
      </c>
      <c r="H40" s="61">
        <v>125</v>
      </c>
      <c r="I40" s="61">
        <v>125</v>
      </c>
      <c r="J40" s="61">
        <v>125</v>
      </c>
      <c r="K40" s="61">
        <v>125</v>
      </c>
      <c r="L40" s="61">
        <v>125</v>
      </c>
      <c r="M40" s="61">
        <v>125</v>
      </c>
      <c r="N40" s="61">
        <v>125</v>
      </c>
      <c r="O40" s="61">
        <v>131</v>
      </c>
      <c r="P40" s="61">
        <v>125</v>
      </c>
      <c r="Q40" s="61">
        <v>125</v>
      </c>
      <c r="R40" s="61">
        <v>125</v>
      </c>
      <c r="S40" s="61">
        <v>125</v>
      </c>
    </row>
    <row r="41" spans="1:19" ht="40.5">
      <c r="A41" s="251"/>
      <c r="B41" s="254"/>
      <c r="C41" s="254"/>
      <c r="D41" s="257"/>
      <c r="E41" s="58">
        <v>162</v>
      </c>
      <c r="F41" s="63" t="s">
        <v>51</v>
      </c>
      <c r="G41" s="60">
        <f t="shared" si="0"/>
        <v>0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</row>
    <row r="42" spans="1:19" ht="40.5">
      <c r="A42" s="251"/>
      <c r="B42" s="254"/>
      <c r="C42" s="254"/>
      <c r="D42" s="257"/>
      <c r="E42" s="64">
        <v>165</v>
      </c>
      <c r="F42" s="65" t="s">
        <v>52</v>
      </c>
      <c r="G42" s="60">
        <f t="shared" si="0"/>
        <v>0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1:19">
      <c r="A43" s="251"/>
      <c r="B43" s="254"/>
      <c r="C43" s="254"/>
      <c r="D43" s="257"/>
      <c r="E43" s="66">
        <v>169</v>
      </c>
      <c r="F43" s="67" t="s">
        <v>53</v>
      </c>
      <c r="G43" s="60">
        <f t="shared" si="0"/>
        <v>4774</v>
      </c>
      <c r="H43" s="61">
        <v>1000</v>
      </c>
      <c r="I43" s="61">
        <v>100</v>
      </c>
      <c r="J43" s="61"/>
      <c r="K43" s="61"/>
      <c r="L43" s="61">
        <v>1200</v>
      </c>
      <c r="M43" s="158">
        <v>434</v>
      </c>
      <c r="N43" s="61"/>
      <c r="O43" s="61">
        <v>600</v>
      </c>
      <c r="P43" s="61"/>
      <c r="Q43" s="61"/>
      <c r="R43" s="61">
        <v>440</v>
      </c>
      <c r="S43" s="61">
        <v>1000</v>
      </c>
    </row>
    <row r="44" spans="1:19">
      <c r="A44" s="251"/>
      <c r="B44" s="254"/>
      <c r="C44" s="254"/>
      <c r="D44" s="257"/>
      <c r="E44" s="68">
        <v>322</v>
      </c>
      <c r="F44" s="69" t="s">
        <v>54</v>
      </c>
      <c r="G44" s="60">
        <f t="shared" si="0"/>
        <v>0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19">
      <c r="A45" s="251"/>
      <c r="B45" s="254"/>
      <c r="C45" s="254"/>
      <c r="D45" s="257"/>
      <c r="E45" s="70">
        <v>324</v>
      </c>
      <c r="F45" s="65" t="s">
        <v>55</v>
      </c>
      <c r="G45" s="60">
        <f t="shared" si="0"/>
        <v>0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1:19" ht="40.5">
      <c r="A46" s="251"/>
      <c r="B46" s="254"/>
      <c r="C46" s="254"/>
      <c r="D46" s="257"/>
      <c r="E46" s="70">
        <v>413</v>
      </c>
      <c r="F46" s="65" t="s">
        <v>56</v>
      </c>
      <c r="G46" s="60">
        <f t="shared" si="0"/>
        <v>0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</row>
    <row r="47" spans="1:19" ht="81">
      <c r="A47" s="251"/>
      <c r="B47" s="254"/>
      <c r="C47" s="254"/>
      <c r="D47" s="257"/>
      <c r="E47" s="58">
        <v>414</v>
      </c>
      <c r="F47" s="71" t="s">
        <v>57</v>
      </c>
      <c r="G47" s="60">
        <f t="shared" si="0"/>
        <v>0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</row>
    <row r="48" spans="1:19" ht="40.5">
      <c r="A48" s="251"/>
      <c r="B48" s="254"/>
      <c r="C48" s="254"/>
      <c r="D48" s="257"/>
      <c r="E48" s="72">
        <v>416</v>
      </c>
      <c r="F48" s="59" t="s">
        <v>58</v>
      </c>
      <c r="G48" s="60">
        <f t="shared" si="0"/>
        <v>0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</row>
    <row r="49" spans="1:20" ht="60.75">
      <c r="A49" s="251"/>
      <c r="B49" s="254"/>
      <c r="C49" s="254"/>
      <c r="D49" s="257"/>
      <c r="E49" s="72">
        <v>418</v>
      </c>
      <c r="F49" s="62" t="s">
        <v>59</v>
      </c>
      <c r="G49" s="60">
        <f t="shared" si="0"/>
        <v>0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</row>
    <row r="50" spans="1:20" ht="17.25" customHeight="1">
      <c r="A50" s="251"/>
      <c r="B50" s="254"/>
      <c r="C50" s="254"/>
      <c r="D50" s="257"/>
      <c r="E50" s="66">
        <v>419</v>
      </c>
      <c r="F50" s="73" t="s">
        <v>60</v>
      </c>
      <c r="G50" s="60">
        <f t="shared" si="0"/>
        <v>0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</row>
    <row r="51" spans="1:20" ht="31.5" customHeight="1">
      <c r="A51" s="251"/>
      <c r="B51" s="254"/>
      <c r="C51" s="254"/>
      <c r="D51" s="257"/>
      <c r="E51" s="68">
        <v>421</v>
      </c>
      <c r="F51" s="69" t="s">
        <v>61</v>
      </c>
      <c r="G51" s="60">
        <f t="shared" si="0"/>
        <v>0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</row>
    <row r="52" spans="1:20" ht="27" customHeight="1">
      <c r="A52" s="252"/>
      <c r="B52" s="255"/>
      <c r="C52" s="255"/>
      <c r="D52" s="258"/>
      <c r="E52" s="68">
        <v>423</v>
      </c>
      <c r="F52" s="69" t="s">
        <v>62</v>
      </c>
      <c r="G52" s="60">
        <f t="shared" si="0"/>
        <v>0</v>
      </c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</row>
    <row r="53" spans="1:20" ht="28.5" customHeight="1">
      <c r="A53" s="259"/>
      <c r="B53" s="259"/>
      <c r="C53" s="259"/>
      <c r="D53" s="259"/>
      <c r="E53" s="74"/>
      <c r="F53" s="74" t="s">
        <v>63</v>
      </c>
      <c r="G53" s="60">
        <f>SUM(H53:S53)</f>
        <v>265935</v>
      </c>
      <c r="H53" s="75">
        <f>SUM(H19:H52)</f>
        <v>14952</v>
      </c>
      <c r="I53" s="75">
        <f>SUM(I19:I52)</f>
        <v>10376</v>
      </c>
      <c r="J53" s="75">
        <f t="shared" ref="J53:S53" si="1">SUM(J19:J52)</f>
        <v>14853</v>
      </c>
      <c r="K53" s="75">
        <f t="shared" si="1"/>
        <v>42025</v>
      </c>
      <c r="L53" s="75">
        <f t="shared" si="1"/>
        <v>33692</v>
      </c>
      <c r="M53" s="75">
        <f t="shared" si="1"/>
        <v>56011</v>
      </c>
      <c r="N53" s="75">
        <f t="shared" si="1"/>
        <v>13158</v>
      </c>
      <c r="O53" s="75">
        <f t="shared" si="1"/>
        <v>14056</v>
      </c>
      <c r="P53" s="75">
        <f t="shared" si="1"/>
        <v>15556</v>
      </c>
      <c r="Q53" s="75">
        <f t="shared" si="1"/>
        <v>12962</v>
      </c>
      <c r="R53" s="75">
        <f t="shared" si="1"/>
        <v>15800</v>
      </c>
      <c r="S53" s="75">
        <f t="shared" si="1"/>
        <v>22494</v>
      </c>
    </row>
    <row r="54" spans="1:20" ht="19.5" customHeight="1">
      <c r="D54" s="248"/>
      <c r="E54" s="248"/>
      <c r="F54" s="248"/>
      <c r="I54" s="76"/>
      <c r="J54" s="76"/>
      <c r="K54" s="76"/>
      <c r="L54" s="260"/>
      <c r="M54" s="260"/>
      <c r="N54" s="260"/>
      <c r="O54" s="260"/>
      <c r="P54" s="260"/>
    </row>
    <row r="55" spans="1:20" ht="95.25" customHeight="1">
      <c r="D55" s="261" t="s">
        <v>64</v>
      </c>
      <c r="E55" s="261"/>
      <c r="F55" s="261"/>
      <c r="G55" s="46" t="s">
        <v>65</v>
      </c>
      <c r="J55" s="32" t="s">
        <v>93</v>
      </c>
      <c r="K55" s="33"/>
    </row>
    <row r="56" spans="1:20" ht="17.25" customHeight="1">
      <c r="G56" s="249" t="s">
        <v>66</v>
      </c>
      <c r="H56" s="249"/>
      <c r="J56" s="1" t="s">
        <v>67</v>
      </c>
      <c r="K56" s="1"/>
    </row>
    <row r="57" spans="1:20" ht="15.75" customHeight="1">
      <c r="F57" s="78"/>
      <c r="G57" s="262" t="s">
        <v>68</v>
      </c>
      <c r="H57" s="262"/>
      <c r="J57" s="1"/>
      <c r="K57" s="1"/>
    </row>
    <row r="58" spans="1:20" ht="49.5" customHeight="1">
      <c r="D58" s="261" t="s">
        <v>69</v>
      </c>
      <c r="E58" s="261"/>
      <c r="F58" s="261"/>
      <c r="G58" s="46" t="s">
        <v>65</v>
      </c>
      <c r="J58" s="32" t="s">
        <v>94</v>
      </c>
      <c r="K58" s="33"/>
    </row>
    <row r="59" spans="1:20" ht="15.75" customHeight="1">
      <c r="G59" s="249" t="s">
        <v>66</v>
      </c>
      <c r="H59" s="249"/>
      <c r="J59" s="46" t="s">
        <v>67</v>
      </c>
      <c r="T59" s="79"/>
    </row>
    <row r="60" spans="1:20" ht="31.5" customHeight="1"/>
    <row r="61" spans="1:20" ht="15.75" customHeight="1">
      <c r="S61" s="47" t="s">
        <v>70</v>
      </c>
    </row>
    <row r="62" spans="1:20" ht="15.75" customHeight="1">
      <c r="A62" s="239"/>
      <c r="B62" s="239"/>
      <c r="C62" s="239"/>
      <c r="D62" s="239"/>
      <c r="E62" s="239"/>
      <c r="F62" s="239"/>
      <c r="G62" s="239"/>
      <c r="S62" s="47" t="s">
        <v>1</v>
      </c>
    </row>
    <row r="63" spans="1:20" ht="15.75" customHeight="1">
      <c r="A63" s="240"/>
      <c r="B63" s="240"/>
      <c r="C63" s="240"/>
      <c r="D63" s="240"/>
      <c r="E63" s="240"/>
      <c r="F63" s="240"/>
      <c r="G63" s="240"/>
      <c r="S63" s="47" t="s">
        <v>2</v>
      </c>
      <c r="T63" s="80"/>
    </row>
    <row r="64" spans="1:20" ht="12" customHeight="1">
      <c r="A64" s="48"/>
      <c r="B64" s="48"/>
      <c r="C64" s="48"/>
      <c r="D64" s="48"/>
      <c r="E64" s="48"/>
      <c r="F64" s="48"/>
      <c r="G64" s="48"/>
      <c r="S64" s="46" t="s">
        <v>3</v>
      </c>
    </row>
    <row r="65" spans="1:19">
      <c r="A65" s="48"/>
      <c r="B65" s="48"/>
      <c r="C65" s="48"/>
      <c r="D65" s="48"/>
      <c r="E65" s="48"/>
      <c r="F65" s="48"/>
      <c r="G65" s="48"/>
      <c r="S65" s="47"/>
    </row>
    <row r="66" spans="1:19">
      <c r="A66" s="263" t="s">
        <v>71</v>
      </c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</row>
    <row r="67" spans="1:19">
      <c r="A67" s="49"/>
      <c r="B67" s="50"/>
      <c r="C67" s="51" t="s">
        <v>4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 spans="1:19">
      <c r="A68" s="50"/>
      <c r="B68" s="52" t="s">
        <v>5</v>
      </c>
      <c r="C68" s="53" t="s">
        <v>6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</row>
    <row r="69" spans="1:19">
      <c r="A69" s="50"/>
      <c r="B69" s="50"/>
      <c r="C69" s="54" t="s">
        <v>76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</row>
    <row r="70" spans="1:19">
      <c r="A70" s="50"/>
      <c r="B70" s="50"/>
      <c r="C70" s="54" t="s">
        <v>89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</row>
    <row r="71" spans="1:19">
      <c r="A71" s="55"/>
      <c r="B71" s="55"/>
      <c r="C71" s="54" t="s">
        <v>8</v>
      </c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</row>
    <row r="72" spans="1:19">
      <c r="A72" s="55"/>
      <c r="B72" s="55"/>
      <c r="C72" s="54" t="s">
        <v>72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19">
      <c r="A73" s="55"/>
      <c r="B73" s="55"/>
      <c r="C73" s="5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1:19">
      <c r="A74" s="243" t="s">
        <v>9</v>
      </c>
      <c r="B74" s="244"/>
      <c r="C74" s="244"/>
      <c r="D74" s="244"/>
      <c r="E74" s="244"/>
      <c r="F74" s="245" t="s">
        <v>10</v>
      </c>
      <c r="G74" s="245" t="s">
        <v>11</v>
      </c>
      <c r="H74" s="246" t="s">
        <v>12</v>
      </c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</row>
    <row r="75" spans="1:19">
      <c r="A75" s="250" t="s">
        <v>13</v>
      </c>
      <c r="B75" s="246" t="s">
        <v>14</v>
      </c>
      <c r="C75" s="246"/>
      <c r="D75" s="246"/>
      <c r="E75" s="246"/>
      <c r="F75" s="245"/>
      <c r="G75" s="245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</row>
    <row r="76" spans="1:19">
      <c r="A76" s="251"/>
      <c r="B76" s="253"/>
      <c r="C76" s="246" t="s">
        <v>15</v>
      </c>
      <c r="D76" s="246"/>
      <c r="E76" s="246"/>
      <c r="F76" s="245"/>
      <c r="G76" s="245"/>
      <c r="H76" s="247" t="s">
        <v>16</v>
      </c>
      <c r="I76" s="247" t="s">
        <v>17</v>
      </c>
      <c r="J76" s="247" t="s">
        <v>18</v>
      </c>
      <c r="K76" s="247" t="s">
        <v>19</v>
      </c>
      <c r="L76" s="247" t="s">
        <v>20</v>
      </c>
      <c r="M76" s="247" t="s">
        <v>21</v>
      </c>
      <c r="N76" s="247" t="s">
        <v>22</v>
      </c>
      <c r="O76" s="247" t="s">
        <v>23</v>
      </c>
      <c r="P76" s="247" t="s">
        <v>24</v>
      </c>
      <c r="Q76" s="247" t="s">
        <v>25</v>
      </c>
      <c r="R76" s="247" t="s">
        <v>26</v>
      </c>
      <c r="S76" s="247" t="s">
        <v>27</v>
      </c>
    </row>
    <row r="77" spans="1:19">
      <c r="A77" s="251"/>
      <c r="B77" s="254"/>
      <c r="C77" s="253"/>
      <c r="D77" s="246" t="s">
        <v>28</v>
      </c>
      <c r="E77" s="246"/>
      <c r="F77" s="245"/>
      <c r="G77" s="245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</row>
    <row r="78" spans="1:19" ht="40.5">
      <c r="A78" s="251"/>
      <c r="B78" s="254"/>
      <c r="C78" s="254"/>
      <c r="D78" s="256"/>
      <c r="E78" s="57" t="s">
        <v>29</v>
      </c>
      <c r="F78" s="245"/>
      <c r="G78" s="245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</row>
    <row r="79" spans="1:19">
      <c r="A79" s="251"/>
      <c r="B79" s="254"/>
      <c r="C79" s="254"/>
      <c r="D79" s="257"/>
      <c r="E79" s="58">
        <v>111</v>
      </c>
      <c r="F79" s="59" t="s">
        <v>30</v>
      </c>
      <c r="G79" s="60">
        <f>SUM(H79:S79)</f>
        <v>26234</v>
      </c>
      <c r="H79" s="81">
        <f>G19</f>
        <v>26234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</row>
    <row r="80" spans="1:19" ht="40.5">
      <c r="A80" s="251"/>
      <c r="B80" s="254"/>
      <c r="C80" s="254"/>
      <c r="D80" s="257"/>
      <c r="E80" s="58">
        <v>112</v>
      </c>
      <c r="F80" s="62" t="s">
        <v>31</v>
      </c>
      <c r="G80" s="60">
        <f t="shared" ref="G80:G111" si="2">SUM(H80:S80)</f>
        <v>0</v>
      </c>
      <c r="H80" s="81">
        <f>G20</f>
        <v>0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</row>
    <row r="81" spans="1:19">
      <c r="A81" s="251"/>
      <c r="B81" s="254"/>
      <c r="C81" s="254"/>
      <c r="D81" s="257"/>
      <c r="E81" s="58">
        <v>113</v>
      </c>
      <c r="F81" s="62" t="s">
        <v>32</v>
      </c>
      <c r="G81" s="60">
        <f t="shared" si="2"/>
        <v>0</v>
      </c>
      <c r="H81" s="81">
        <f>G21</f>
        <v>0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</row>
    <row r="82" spans="1:19">
      <c r="A82" s="251"/>
      <c r="B82" s="254"/>
      <c r="C82" s="254"/>
      <c r="D82" s="257"/>
      <c r="E82" s="58">
        <v>121</v>
      </c>
      <c r="F82" s="62" t="s">
        <v>33</v>
      </c>
      <c r="G82" s="60">
        <f t="shared" si="2"/>
        <v>12792</v>
      </c>
      <c r="H82" s="81">
        <f>G23</f>
        <v>12792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</row>
    <row r="83" spans="1:19" ht="60.75">
      <c r="A83" s="251"/>
      <c r="B83" s="254"/>
      <c r="C83" s="254"/>
      <c r="D83" s="257"/>
      <c r="E83" s="58">
        <v>122</v>
      </c>
      <c r="F83" s="62" t="s">
        <v>34</v>
      </c>
      <c r="G83" s="60">
        <f t="shared" si="2"/>
        <v>7463</v>
      </c>
      <c r="H83" s="81">
        <f t="shared" ref="H83:H111" si="3">G24</f>
        <v>7463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</row>
    <row r="84" spans="1:19" ht="40.5">
      <c r="A84" s="251"/>
      <c r="B84" s="254"/>
      <c r="C84" s="254"/>
      <c r="D84" s="257"/>
      <c r="E84" s="58">
        <v>123</v>
      </c>
      <c r="F84" s="62" t="s">
        <v>35</v>
      </c>
      <c r="G84" s="60">
        <f t="shared" si="2"/>
        <v>420</v>
      </c>
      <c r="H84" s="81">
        <f t="shared" si="3"/>
        <v>420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</row>
    <row r="85" spans="1:19" ht="60.75">
      <c r="A85" s="251"/>
      <c r="B85" s="254"/>
      <c r="C85" s="254"/>
      <c r="D85" s="257"/>
      <c r="E85" s="58">
        <v>124</v>
      </c>
      <c r="F85" s="59" t="s">
        <v>36</v>
      </c>
      <c r="G85" s="60">
        <f t="shared" si="2"/>
        <v>7107</v>
      </c>
      <c r="H85" s="81">
        <f t="shared" si="3"/>
        <v>7107</v>
      </c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</row>
    <row r="86" spans="1:19" ht="40.5">
      <c r="A86" s="251"/>
      <c r="B86" s="254"/>
      <c r="C86" s="254"/>
      <c r="D86" s="257"/>
      <c r="E86" s="58">
        <v>131</v>
      </c>
      <c r="F86" s="59" t="s">
        <v>37</v>
      </c>
      <c r="G86" s="60">
        <f t="shared" si="2"/>
        <v>0</v>
      </c>
      <c r="H86" s="81">
        <f t="shared" si="3"/>
        <v>0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</row>
    <row r="87" spans="1:19" ht="40.5">
      <c r="A87" s="251"/>
      <c r="B87" s="254"/>
      <c r="C87" s="254"/>
      <c r="D87" s="257"/>
      <c r="E87" s="58">
        <v>135</v>
      </c>
      <c r="F87" s="59" t="s">
        <v>38</v>
      </c>
      <c r="G87" s="60">
        <f t="shared" si="2"/>
        <v>0</v>
      </c>
      <c r="H87" s="81">
        <f t="shared" si="3"/>
        <v>0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</row>
    <row r="88" spans="1:19" ht="60.75">
      <c r="A88" s="251"/>
      <c r="B88" s="254"/>
      <c r="C88" s="254"/>
      <c r="D88" s="257"/>
      <c r="E88" s="58">
        <v>136</v>
      </c>
      <c r="F88" s="59" t="s">
        <v>39</v>
      </c>
      <c r="G88" s="60">
        <f t="shared" si="2"/>
        <v>0</v>
      </c>
      <c r="H88" s="81">
        <f t="shared" si="3"/>
        <v>0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</row>
    <row r="89" spans="1:19">
      <c r="A89" s="251"/>
      <c r="B89" s="254"/>
      <c r="C89" s="254"/>
      <c r="D89" s="257"/>
      <c r="E89" s="58">
        <v>141</v>
      </c>
      <c r="F89" s="59" t="s">
        <v>40</v>
      </c>
      <c r="G89" s="60">
        <f t="shared" si="2"/>
        <v>0</v>
      </c>
      <c r="H89" s="81">
        <f t="shared" si="3"/>
        <v>0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</row>
    <row r="90" spans="1:19" ht="60.75">
      <c r="A90" s="251"/>
      <c r="B90" s="254"/>
      <c r="C90" s="254"/>
      <c r="D90" s="257"/>
      <c r="E90" s="58">
        <v>142</v>
      </c>
      <c r="F90" s="59" t="s">
        <v>41</v>
      </c>
      <c r="G90" s="60">
        <f t="shared" si="2"/>
        <v>284</v>
      </c>
      <c r="H90" s="81">
        <f t="shared" si="3"/>
        <v>284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</row>
    <row r="91" spans="1:19" ht="40.5">
      <c r="A91" s="251"/>
      <c r="B91" s="254"/>
      <c r="C91" s="254"/>
      <c r="D91" s="257"/>
      <c r="E91" s="58">
        <v>144</v>
      </c>
      <c r="F91" s="59" t="s">
        <v>42</v>
      </c>
      <c r="G91" s="60">
        <f t="shared" si="2"/>
        <v>77705</v>
      </c>
      <c r="H91" s="81">
        <f t="shared" si="3"/>
        <v>77705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</row>
    <row r="92" spans="1:19">
      <c r="A92" s="251"/>
      <c r="B92" s="254"/>
      <c r="C92" s="254"/>
      <c r="D92" s="257"/>
      <c r="E92" s="58">
        <v>149</v>
      </c>
      <c r="F92" s="59" t="s">
        <v>43</v>
      </c>
      <c r="G92" s="60">
        <f t="shared" si="2"/>
        <v>46755</v>
      </c>
      <c r="H92" s="81">
        <f t="shared" si="3"/>
        <v>46755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</row>
    <row r="93" spans="1:19">
      <c r="A93" s="251"/>
      <c r="B93" s="254"/>
      <c r="C93" s="254"/>
      <c r="D93" s="257"/>
      <c r="E93" s="58">
        <v>151</v>
      </c>
      <c r="F93" s="59" t="s">
        <v>44</v>
      </c>
      <c r="G93" s="60">
        <f t="shared" si="2"/>
        <v>28400</v>
      </c>
      <c r="H93" s="81">
        <f t="shared" si="3"/>
        <v>28400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</row>
    <row r="94" spans="1:19">
      <c r="A94" s="251"/>
      <c r="B94" s="254"/>
      <c r="C94" s="254"/>
      <c r="D94" s="257"/>
      <c r="E94" s="58">
        <v>152</v>
      </c>
      <c r="F94" s="59" t="s">
        <v>45</v>
      </c>
      <c r="G94" s="60">
        <f t="shared" si="2"/>
        <v>3647</v>
      </c>
      <c r="H94" s="81">
        <f t="shared" si="3"/>
        <v>3647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</row>
    <row r="95" spans="1:19">
      <c r="A95" s="251"/>
      <c r="B95" s="254"/>
      <c r="C95" s="254"/>
      <c r="D95" s="257"/>
      <c r="E95" s="58">
        <v>153</v>
      </c>
      <c r="F95" s="59" t="s">
        <v>46</v>
      </c>
      <c r="G95" s="60">
        <f t="shared" si="2"/>
        <v>0</v>
      </c>
      <c r="H95" s="81">
        <f t="shared" si="3"/>
        <v>0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</row>
    <row r="96" spans="1:19">
      <c r="A96" s="251"/>
      <c r="B96" s="254"/>
      <c r="C96" s="254"/>
      <c r="D96" s="257"/>
      <c r="E96" s="58">
        <v>154</v>
      </c>
      <c r="F96" s="59" t="s">
        <v>47</v>
      </c>
      <c r="G96" s="60">
        <f t="shared" si="2"/>
        <v>0</v>
      </c>
      <c r="H96" s="81">
        <f t="shared" si="3"/>
        <v>0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</row>
    <row r="97" spans="1:19" ht="40.5">
      <c r="A97" s="251"/>
      <c r="B97" s="254"/>
      <c r="C97" s="254"/>
      <c r="D97" s="257"/>
      <c r="E97" s="58">
        <v>156</v>
      </c>
      <c r="F97" s="59" t="s">
        <v>48</v>
      </c>
      <c r="G97" s="60">
        <f t="shared" si="2"/>
        <v>0</v>
      </c>
      <c r="H97" s="81">
        <f t="shared" si="3"/>
        <v>0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</row>
    <row r="98" spans="1:19">
      <c r="A98" s="251"/>
      <c r="B98" s="254"/>
      <c r="C98" s="254"/>
      <c r="D98" s="257"/>
      <c r="E98" s="58">
        <v>159</v>
      </c>
      <c r="F98" s="59" t="s">
        <v>49</v>
      </c>
      <c r="G98" s="60">
        <f t="shared" si="2"/>
        <v>48848</v>
      </c>
      <c r="H98" s="81">
        <f t="shared" si="3"/>
        <v>48848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</row>
    <row r="99" spans="1:19" ht="40.5">
      <c r="A99" s="251"/>
      <c r="B99" s="254"/>
      <c r="C99" s="254"/>
      <c r="D99" s="257"/>
      <c r="E99" s="58">
        <v>161</v>
      </c>
      <c r="F99" s="59" t="s">
        <v>50</v>
      </c>
      <c r="G99" s="60">
        <f t="shared" si="2"/>
        <v>1506</v>
      </c>
      <c r="H99" s="81">
        <f t="shared" si="3"/>
        <v>1506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</row>
    <row r="100" spans="1:19" ht="40.5">
      <c r="A100" s="251"/>
      <c r="B100" s="254"/>
      <c r="C100" s="254"/>
      <c r="D100" s="257"/>
      <c r="E100" s="58">
        <v>162</v>
      </c>
      <c r="F100" s="63" t="s">
        <v>51</v>
      </c>
      <c r="G100" s="60">
        <f t="shared" si="2"/>
        <v>0</v>
      </c>
      <c r="H100" s="81">
        <f t="shared" si="3"/>
        <v>0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</row>
    <row r="101" spans="1:19" ht="40.5">
      <c r="A101" s="251"/>
      <c r="B101" s="254"/>
      <c r="C101" s="254"/>
      <c r="D101" s="257"/>
      <c r="E101" s="64">
        <v>165</v>
      </c>
      <c r="F101" s="65" t="s">
        <v>52</v>
      </c>
      <c r="G101" s="60">
        <f t="shared" si="2"/>
        <v>0</v>
      </c>
      <c r="H101" s="81">
        <f t="shared" si="3"/>
        <v>0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</row>
    <row r="102" spans="1:19">
      <c r="A102" s="251"/>
      <c r="B102" s="254"/>
      <c r="C102" s="254"/>
      <c r="D102" s="257"/>
      <c r="E102" s="66">
        <v>169</v>
      </c>
      <c r="F102" s="67" t="s">
        <v>53</v>
      </c>
      <c r="G102" s="60">
        <f t="shared" si="2"/>
        <v>4774</v>
      </c>
      <c r="H102" s="81">
        <f t="shared" si="3"/>
        <v>4774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</row>
    <row r="103" spans="1:19">
      <c r="A103" s="251"/>
      <c r="B103" s="254"/>
      <c r="C103" s="254"/>
      <c r="D103" s="257"/>
      <c r="E103" s="68">
        <v>322</v>
      </c>
      <c r="F103" s="69" t="s">
        <v>54</v>
      </c>
      <c r="G103" s="60">
        <f t="shared" si="2"/>
        <v>0</v>
      </c>
      <c r="H103" s="81">
        <f t="shared" si="3"/>
        <v>0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19">
      <c r="A104" s="251"/>
      <c r="B104" s="254"/>
      <c r="C104" s="254"/>
      <c r="D104" s="257"/>
      <c r="E104" s="70">
        <v>324</v>
      </c>
      <c r="F104" s="65" t="s">
        <v>55</v>
      </c>
      <c r="G104" s="60">
        <f t="shared" si="2"/>
        <v>0</v>
      </c>
      <c r="H104" s="81">
        <f t="shared" si="3"/>
        <v>0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</row>
    <row r="105" spans="1:19" ht="40.5">
      <c r="A105" s="251"/>
      <c r="B105" s="254"/>
      <c r="C105" s="254"/>
      <c r="D105" s="257"/>
      <c r="E105" s="70">
        <v>413</v>
      </c>
      <c r="F105" s="65" t="s">
        <v>56</v>
      </c>
      <c r="G105" s="60">
        <f t="shared" si="2"/>
        <v>0</v>
      </c>
      <c r="H105" s="81">
        <f t="shared" si="3"/>
        <v>0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</row>
    <row r="106" spans="1:19" ht="81">
      <c r="A106" s="251"/>
      <c r="B106" s="254"/>
      <c r="C106" s="254"/>
      <c r="D106" s="257"/>
      <c r="E106" s="58">
        <v>414</v>
      </c>
      <c r="F106" s="71" t="s">
        <v>57</v>
      </c>
      <c r="G106" s="60">
        <f t="shared" si="2"/>
        <v>0</v>
      </c>
      <c r="H106" s="81">
        <f t="shared" si="3"/>
        <v>0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</row>
    <row r="107" spans="1:19" ht="40.5">
      <c r="A107" s="251"/>
      <c r="B107" s="254"/>
      <c r="C107" s="254"/>
      <c r="D107" s="257"/>
      <c r="E107" s="72">
        <v>416</v>
      </c>
      <c r="F107" s="59" t="s">
        <v>58</v>
      </c>
      <c r="G107" s="60">
        <f t="shared" si="2"/>
        <v>0</v>
      </c>
      <c r="H107" s="81">
        <f t="shared" si="3"/>
        <v>0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</row>
    <row r="108" spans="1:19" ht="60.75">
      <c r="A108" s="251"/>
      <c r="B108" s="254"/>
      <c r="C108" s="254"/>
      <c r="D108" s="257"/>
      <c r="E108" s="72">
        <v>418</v>
      </c>
      <c r="F108" s="62" t="s">
        <v>59</v>
      </c>
      <c r="G108" s="60">
        <f t="shared" si="2"/>
        <v>0</v>
      </c>
      <c r="H108" s="81">
        <f t="shared" si="3"/>
        <v>0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</row>
    <row r="109" spans="1:19" ht="40.5">
      <c r="A109" s="251"/>
      <c r="B109" s="254"/>
      <c r="C109" s="254"/>
      <c r="D109" s="257"/>
      <c r="E109" s="66">
        <v>419</v>
      </c>
      <c r="F109" s="73" t="s">
        <v>60</v>
      </c>
      <c r="G109" s="60">
        <f t="shared" si="2"/>
        <v>0</v>
      </c>
      <c r="H109" s="81">
        <f t="shared" si="3"/>
        <v>0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</row>
    <row r="110" spans="1:19" ht="60.75">
      <c r="A110" s="251"/>
      <c r="B110" s="254"/>
      <c r="C110" s="254"/>
      <c r="D110" s="257"/>
      <c r="E110" s="68">
        <v>421</v>
      </c>
      <c r="F110" s="69" t="s">
        <v>61</v>
      </c>
      <c r="G110" s="60">
        <f t="shared" si="2"/>
        <v>0</v>
      </c>
      <c r="H110" s="81">
        <f t="shared" si="3"/>
        <v>0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</row>
    <row r="111" spans="1:19" ht="60.75">
      <c r="A111" s="252"/>
      <c r="B111" s="255"/>
      <c r="C111" s="255"/>
      <c r="D111" s="258"/>
      <c r="E111" s="68">
        <v>423</v>
      </c>
      <c r="F111" s="69" t="s">
        <v>62</v>
      </c>
      <c r="G111" s="60">
        <f t="shared" si="2"/>
        <v>0</v>
      </c>
      <c r="H111" s="81">
        <f t="shared" si="3"/>
        <v>0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</row>
    <row r="112" spans="1:19">
      <c r="A112" s="259"/>
      <c r="B112" s="259"/>
      <c r="C112" s="259"/>
      <c r="D112" s="259"/>
      <c r="E112" s="74"/>
      <c r="F112" s="74" t="s">
        <v>63</v>
      </c>
      <c r="G112" s="60">
        <f>SUM(H112:S112)</f>
        <v>265935</v>
      </c>
      <c r="H112" s="75">
        <f>SUM(H79:H111)</f>
        <v>265935</v>
      </c>
      <c r="I112" s="75">
        <f t="shared" ref="I112:S112" si="4">SUM(I79:I111)</f>
        <v>0</v>
      </c>
      <c r="J112" s="75">
        <f t="shared" si="4"/>
        <v>0</v>
      </c>
      <c r="K112" s="75">
        <f t="shared" si="4"/>
        <v>0</v>
      </c>
      <c r="L112" s="75">
        <f t="shared" si="4"/>
        <v>0</v>
      </c>
      <c r="M112" s="75">
        <f t="shared" si="4"/>
        <v>0</v>
      </c>
      <c r="N112" s="75">
        <f t="shared" si="4"/>
        <v>0</v>
      </c>
      <c r="O112" s="75">
        <f t="shared" si="4"/>
        <v>0</v>
      </c>
      <c r="P112" s="75">
        <f t="shared" si="4"/>
        <v>0</v>
      </c>
      <c r="Q112" s="75">
        <f t="shared" si="4"/>
        <v>0</v>
      </c>
      <c r="R112" s="75">
        <f t="shared" si="4"/>
        <v>0</v>
      </c>
      <c r="S112" s="75">
        <f t="shared" si="4"/>
        <v>0</v>
      </c>
    </row>
    <row r="113" spans="4:16">
      <c r="D113" s="248"/>
      <c r="E113" s="248"/>
      <c r="F113" s="248"/>
      <c r="I113" s="76"/>
      <c r="J113" s="76"/>
      <c r="K113" s="76"/>
      <c r="L113" s="260"/>
      <c r="M113" s="260"/>
      <c r="N113" s="260"/>
      <c r="O113" s="260"/>
      <c r="P113" s="260"/>
    </row>
    <row r="114" spans="4:16">
      <c r="D114" s="261" t="s">
        <v>64</v>
      </c>
      <c r="E114" s="261"/>
      <c r="F114" s="261"/>
      <c r="G114" s="46" t="s">
        <v>65</v>
      </c>
      <c r="J114" s="77"/>
      <c r="K114" s="77"/>
    </row>
    <row r="115" spans="4:16">
      <c r="G115" s="249" t="s">
        <v>66</v>
      </c>
      <c r="H115" s="249"/>
      <c r="J115" s="46" t="s">
        <v>67</v>
      </c>
    </row>
    <row r="116" spans="4:16">
      <c r="F116" s="78"/>
      <c r="G116" s="262" t="s">
        <v>68</v>
      </c>
      <c r="H116" s="262"/>
    </row>
    <row r="117" spans="4:16">
      <c r="D117" s="261" t="s">
        <v>69</v>
      </c>
      <c r="E117" s="261"/>
      <c r="F117" s="261"/>
      <c r="G117" s="46" t="s">
        <v>65</v>
      </c>
      <c r="J117" s="77"/>
      <c r="K117" s="77"/>
    </row>
    <row r="118" spans="4:16">
      <c r="G118" s="249" t="s">
        <v>66</v>
      </c>
      <c r="H118" s="249"/>
      <c r="J118" s="46" t="s">
        <v>67</v>
      </c>
    </row>
  </sheetData>
  <mergeCells count="68">
    <mergeCell ref="L113:P113"/>
    <mergeCell ref="D114:F114"/>
    <mergeCell ref="G116:H116"/>
    <mergeCell ref="D117:F117"/>
    <mergeCell ref="G118:H118"/>
    <mergeCell ref="N76:N78"/>
    <mergeCell ref="R76:R78"/>
    <mergeCell ref="S76:S78"/>
    <mergeCell ref="C77:C111"/>
    <mergeCell ref="D77:E77"/>
    <mergeCell ref="D78:D111"/>
    <mergeCell ref="O76:O78"/>
    <mergeCell ref="P76:P78"/>
    <mergeCell ref="Q76:Q78"/>
    <mergeCell ref="M76:M78"/>
    <mergeCell ref="G59:H59"/>
    <mergeCell ref="A112:D112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  <mergeCell ref="H76:H78"/>
    <mergeCell ref="I76:I78"/>
    <mergeCell ref="J76:J78"/>
    <mergeCell ref="K76:K78"/>
    <mergeCell ref="L76:L78"/>
    <mergeCell ref="L16:L18"/>
    <mergeCell ref="A63:G63"/>
    <mergeCell ref="D113:F113"/>
    <mergeCell ref="G115:H115"/>
    <mergeCell ref="A15:A52"/>
    <mergeCell ref="B16:B52"/>
    <mergeCell ref="C17:C52"/>
    <mergeCell ref="D18:D52"/>
    <mergeCell ref="A53:D53"/>
    <mergeCell ref="A62:G62"/>
    <mergeCell ref="D54:F54"/>
    <mergeCell ref="G56:H56"/>
    <mergeCell ref="L54:P54"/>
    <mergeCell ref="D55:F55"/>
    <mergeCell ref="G57:H57"/>
    <mergeCell ref="D58:F58"/>
    <mergeCell ref="C16:E16"/>
    <mergeCell ref="H16:H18"/>
    <mergeCell ref="I16:I18"/>
    <mergeCell ref="J16:J18"/>
    <mergeCell ref="K16:K18"/>
    <mergeCell ref="A2:G2"/>
    <mergeCell ref="A3:G3"/>
    <mergeCell ref="A6:S6"/>
    <mergeCell ref="A14:E14"/>
    <mergeCell ref="F14:F18"/>
    <mergeCell ref="G14:G18"/>
    <mergeCell ref="H14:S15"/>
    <mergeCell ref="B15:E15"/>
    <mergeCell ref="S16:S18"/>
    <mergeCell ref="D17:E17"/>
    <mergeCell ref="M16:M18"/>
    <mergeCell ref="N16:N18"/>
    <mergeCell ref="O16:O18"/>
    <mergeCell ref="P16:P18"/>
    <mergeCell ref="Q16:Q18"/>
    <mergeCell ref="R16:R18"/>
  </mergeCells>
  <pageMargins left="0.7" right="0.7" top="0.75" bottom="0.75" header="0.3" footer="0.3"/>
  <pageSetup paperSize="9" scale="3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view="pageBreakPreview" zoomScale="60" zoomScaleNormal="100" workbookViewId="0">
      <selection activeCell="A6" sqref="A6:S6"/>
    </sheetView>
  </sheetViews>
  <sheetFormatPr defaultColWidth="9.140625" defaultRowHeight="12.75"/>
  <cols>
    <col min="1" max="1" width="4.42578125" style="1" customWidth="1"/>
    <col min="2" max="2" width="6.140625" style="1" customWidth="1"/>
    <col min="3" max="3" width="4.5703125" style="1" customWidth="1"/>
    <col min="4" max="4" width="5.28515625" style="1" customWidth="1"/>
    <col min="5" max="5" width="10.140625" style="1" customWidth="1"/>
    <col min="6" max="6" width="48.85546875" style="1" customWidth="1"/>
    <col min="7" max="7" width="11.28515625" style="1" customWidth="1"/>
    <col min="8" max="19" width="9.85546875" style="1" customWidth="1"/>
    <col min="20" max="16384" width="9.140625" style="1"/>
  </cols>
  <sheetData>
    <row r="1" spans="1:19" ht="15">
      <c r="O1" s="2"/>
      <c r="S1" s="3" t="s">
        <v>0</v>
      </c>
    </row>
    <row r="2" spans="1:19" ht="18.75">
      <c r="A2" s="182"/>
      <c r="B2" s="182"/>
      <c r="C2" s="182"/>
      <c r="D2" s="182"/>
      <c r="E2" s="182"/>
      <c r="F2" s="182"/>
      <c r="G2" s="182"/>
      <c r="O2" s="4"/>
      <c r="P2" s="5"/>
      <c r="S2" s="3" t="s">
        <v>1</v>
      </c>
    </row>
    <row r="3" spans="1:19" ht="18.75">
      <c r="A3" s="173"/>
      <c r="B3" s="173"/>
      <c r="C3" s="173"/>
      <c r="D3" s="173"/>
      <c r="E3" s="173"/>
      <c r="F3" s="173"/>
      <c r="G3" s="173"/>
      <c r="O3" s="4"/>
      <c r="P3" s="5"/>
      <c r="S3" s="3" t="s">
        <v>2</v>
      </c>
    </row>
    <row r="4" spans="1:19" ht="18.75">
      <c r="A4" s="40"/>
      <c r="B4" s="40"/>
      <c r="C4" s="40"/>
      <c r="D4" s="40"/>
      <c r="E4" s="40"/>
      <c r="F4" s="40"/>
      <c r="G4" s="40"/>
      <c r="O4" s="4"/>
      <c r="P4" s="5"/>
      <c r="S4" s="1" t="s">
        <v>3</v>
      </c>
    </row>
    <row r="5" spans="1:19" ht="18.75">
      <c r="A5" s="40"/>
      <c r="B5" s="40"/>
      <c r="C5" s="40"/>
      <c r="D5" s="40"/>
      <c r="E5" s="40"/>
      <c r="F5" s="40"/>
      <c r="G5" s="40"/>
      <c r="O5" s="4"/>
      <c r="P5" s="5"/>
      <c r="Q5" s="5"/>
      <c r="R5" s="5"/>
      <c r="S5" s="3"/>
    </row>
    <row r="6" spans="1:19" ht="15.75">
      <c r="A6" s="183" t="s">
        <v>96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ht="15.75">
      <c r="A7" s="42"/>
      <c r="B7" s="43"/>
      <c r="C7" s="6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25">
      <c r="A8" s="7"/>
      <c r="B8" s="8" t="s">
        <v>5</v>
      </c>
      <c r="C8" s="9" t="s">
        <v>6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>
      <c r="A9" s="7"/>
      <c r="B9" s="7"/>
      <c r="C9" s="11" t="s">
        <v>76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4.25">
      <c r="A10" s="7"/>
      <c r="B10" s="7"/>
      <c r="C10" s="11" t="s">
        <v>7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>
      <c r="A11" s="12"/>
      <c r="B11" s="12"/>
      <c r="C11" s="11" t="s">
        <v>8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/>
      <c r="B12" s="12"/>
      <c r="C12" s="11" t="s">
        <v>92</v>
      </c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2.5">
      <c r="A13" s="12"/>
      <c r="B13" s="12"/>
      <c r="C13" s="44" t="s">
        <v>86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176" t="s">
        <v>9</v>
      </c>
      <c r="B14" s="177"/>
      <c r="C14" s="177"/>
      <c r="D14" s="177"/>
      <c r="E14" s="177"/>
      <c r="F14" s="178" t="s">
        <v>10</v>
      </c>
      <c r="G14" s="178" t="s">
        <v>11</v>
      </c>
      <c r="H14" s="167" t="s">
        <v>12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A15" s="179" t="s">
        <v>13</v>
      </c>
      <c r="B15" s="167" t="s">
        <v>14</v>
      </c>
      <c r="C15" s="167"/>
      <c r="D15" s="167"/>
      <c r="E15" s="167"/>
      <c r="F15" s="178"/>
      <c r="G15" s="178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A16" s="180"/>
      <c r="B16" s="164"/>
      <c r="C16" s="167" t="s">
        <v>15</v>
      </c>
      <c r="D16" s="167"/>
      <c r="E16" s="167"/>
      <c r="F16" s="178"/>
      <c r="G16" s="178"/>
      <c r="H16" s="163" t="s">
        <v>16</v>
      </c>
      <c r="I16" s="163" t="s">
        <v>17</v>
      </c>
      <c r="J16" s="163" t="s">
        <v>18</v>
      </c>
      <c r="K16" s="163" t="s">
        <v>19</v>
      </c>
      <c r="L16" s="163" t="s">
        <v>20</v>
      </c>
      <c r="M16" s="163" t="s">
        <v>21</v>
      </c>
      <c r="N16" s="163" t="s">
        <v>22</v>
      </c>
      <c r="O16" s="163" t="s">
        <v>23</v>
      </c>
      <c r="P16" s="163" t="s">
        <v>24</v>
      </c>
      <c r="Q16" s="163" t="s">
        <v>25</v>
      </c>
      <c r="R16" s="163" t="s">
        <v>26</v>
      </c>
      <c r="S16" s="163" t="s">
        <v>27</v>
      </c>
    </row>
    <row r="17" spans="1:19">
      <c r="A17" s="180"/>
      <c r="B17" s="165"/>
      <c r="C17" s="164"/>
      <c r="D17" s="167" t="s">
        <v>28</v>
      </c>
      <c r="E17" s="167"/>
      <c r="F17" s="178"/>
      <c r="G17" s="17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>
      <c r="A18" s="180"/>
      <c r="B18" s="165"/>
      <c r="C18" s="165"/>
      <c r="D18" s="168"/>
      <c r="E18" s="14" t="s">
        <v>29</v>
      </c>
      <c r="F18" s="178"/>
      <c r="G18" s="178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ht="14.25">
      <c r="A19" s="180"/>
      <c r="B19" s="165"/>
      <c r="C19" s="165"/>
      <c r="D19" s="169"/>
      <c r="E19" s="15">
        <v>111</v>
      </c>
      <c r="F19" s="16" t="s">
        <v>30</v>
      </c>
      <c r="G19" s="17">
        <f>SUM(H19:S19)</f>
        <v>0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ht="14.25">
      <c r="A20" s="180"/>
      <c r="B20" s="165"/>
      <c r="C20" s="165"/>
      <c r="D20" s="169"/>
      <c r="E20" s="15">
        <v>112</v>
      </c>
      <c r="F20" s="18" t="s">
        <v>31</v>
      </c>
      <c r="G20" s="17">
        <f t="shared" ref="G20:G52" si="0">SUM(H20:S20)</f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180"/>
      <c r="B21" s="165"/>
      <c r="C21" s="165"/>
      <c r="D21" s="169"/>
      <c r="E21" s="15">
        <v>113</v>
      </c>
      <c r="F21" s="18" t="s">
        <v>32</v>
      </c>
      <c r="G21" s="17">
        <f t="shared" si="0"/>
        <v>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14.25">
      <c r="A22" s="180"/>
      <c r="B22" s="165"/>
      <c r="C22" s="165"/>
      <c r="D22" s="169"/>
      <c r="E22" s="15">
        <v>116</v>
      </c>
      <c r="F22" s="18" t="s">
        <v>78</v>
      </c>
      <c r="G22" s="17">
        <f t="shared" si="0"/>
        <v>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4.25">
      <c r="A23" s="180"/>
      <c r="B23" s="165"/>
      <c r="C23" s="165"/>
      <c r="D23" s="169"/>
      <c r="E23" s="15">
        <v>121</v>
      </c>
      <c r="F23" s="18" t="s">
        <v>33</v>
      </c>
      <c r="G23" s="17">
        <f t="shared" si="0"/>
        <v>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ht="25.5">
      <c r="A24" s="180"/>
      <c r="B24" s="165"/>
      <c r="C24" s="165"/>
      <c r="D24" s="169"/>
      <c r="E24" s="15">
        <v>122</v>
      </c>
      <c r="F24" s="18" t="s">
        <v>34</v>
      </c>
      <c r="G24" s="17">
        <f t="shared" si="0"/>
        <v>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14.25">
      <c r="A25" s="180"/>
      <c r="B25" s="165"/>
      <c r="C25" s="165"/>
      <c r="D25" s="169"/>
      <c r="E25" s="15">
        <v>123</v>
      </c>
      <c r="F25" s="18" t="s">
        <v>35</v>
      </c>
      <c r="G25" s="17">
        <f t="shared" si="0"/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25.5">
      <c r="A26" s="180"/>
      <c r="B26" s="165"/>
      <c r="C26" s="165"/>
      <c r="D26" s="169"/>
      <c r="E26" s="15">
        <v>124</v>
      </c>
      <c r="F26" s="16" t="s">
        <v>36</v>
      </c>
      <c r="G26" s="17">
        <f t="shared" si="0"/>
        <v>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14.25">
      <c r="A27" s="180"/>
      <c r="B27" s="165"/>
      <c r="C27" s="165"/>
      <c r="D27" s="169"/>
      <c r="E27" s="15">
        <v>131</v>
      </c>
      <c r="F27" s="16" t="s">
        <v>37</v>
      </c>
      <c r="G27" s="17">
        <f t="shared" si="0"/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4.25">
      <c r="A28" s="180"/>
      <c r="B28" s="165"/>
      <c r="C28" s="165"/>
      <c r="D28" s="169"/>
      <c r="E28" s="15">
        <v>135</v>
      </c>
      <c r="F28" s="16" t="s">
        <v>38</v>
      </c>
      <c r="G28" s="17">
        <f t="shared" si="0"/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5.5">
      <c r="A29" s="180"/>
      <c r="B29" s="165"/>
      <c r="C29" s="165"/>
      <c r="D29" s="169"/>
      <c r="E29" s="15">
        <v>136</v>
      </c>
      <c r="F29" s="16" t="s">
        <v>39</v>
      </c>
      <c r="G29" s="17">
        <f t="shared" si="0"/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4.25">
      <c r="A30" s="180"/>
      <c r="B30" s="165"/>
      <c r="C30" s="165"/>
      <c r="D30" s="169"/>
      <c r="E30" s="15">
        <v>141</v>
      </c>
      <c r="F30" s="16" t="s">
        <v>40</v>
      </c>
      <c r="G30" s="17">
        <f t="shared" si="0"/>
        <v>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5.5">
      <c r="A31" s="180"/>
      <c r="B31" s="165"/>
      <c r="C31" s="165"/>
      <c r="D31" s="169"/>
      <c r="E31" s="15">
        <v>142</v>
      </c>
      <c r="F31" s="16" t="s">
        <v>41</v>
      </c>
      <c r="G31" s="17">
        <f t="shared" si="0"/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4.25">
      <c r="A32" s="180"/>
      <c r="B32" s="165"/>
      <c r="C32" s="165"/>
      <c r="D32" s="169"/>
      <c r="E32" s="15">
        <v>144</v>
      </c>
      <c r="F32" s="16" t="s">
        <v>42</v>
      </c>
      <c r="G32" s="17">
        <f t="shared" si="0"/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4.25">
      <c r="A33" s="180"/>
      <c r="B33" s="165"/>
      <c r="C33" s="165"/>
      <c r="D33" s="169"/>
      <c r="E33" s="15">
        <v>149</v>
      </c>
      <c r="F33" s="16" t="s">
        <v>43</v>
      </c>
      <c r="G33" s="17">
        <f t="shared" si="0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4.25">
      <c r="A34" s="180"/>
      <c r="B34" s="165"/>
      <c r="C34" s="165"/>
      <c r="D34" s="169"/>
      <c r="E34" s="15">
        <v>151</v>
      </c>
      <c r="F34" s="16" t="s">
        <v>44</v>
      </c>
      <c r="G34" s="17">
        <f t="shared" si="0"/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25">
      <c r="A35" s="180"/>
      <c r="B35" s="165"/>
      <c r="C35" s="165"/>
      <c r="D35" s="169"/>
      <c r="E35" s="15">
        <v>152</v>
      </c>
      <c r="F35" s="16" t="s">
        <v>45</v>
      </c>
      <c r="G35" s="17">
        <f t="shared" si="0"/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4.25">
      <c r="A36" s="180"/>
      <c r="B36" s="165"/>
      <c r="C36" s="165"/>
      <c r="D36" s="169"/>
      <c r="E36" s="15">
        <v>153</v>
      </c>
      <c r="F36" s="16" t="s">
        <v>46</v>
      </c>
      <c r="G36" s="17">
        <f t="shared" si="0"/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4.25">
      <c r="A37" s="180"/>
      <c r="B37" s="165"/>
      <c r="C37" s="165"/>
      <c r="D37" s="169"/>
      <c r="E37" s="15">
        <v>154</v>
      </c>
      <c r="F37" s="16" t="s">
        <v>47</v>
      </c>
      <c r="G37" s="17">
        <f t="shared" si="0"/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4.25">
      <c r="A38" s="180"/>
      <c r="B38" s="165"/>
      <c r="C38" s="165"/>
      <c r="D38" s="169"/>
      <c r="E38" s="15">
        <v>156</v>
      </c>
      <c r="F38" s="16" t="s">
        <v>48</v>
      </c>
      <c r="G38" s="17">
        <f t="shared" si="0"/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4.25">
      <c r="A39" s="180"/>
      <c r="B39" s="165"/>
      <c r="C39" s="165"/>
      <c r="D39" s="169"/>
      <c r="E39" s="15">
        <v>159</v>
      </c>
      <c r="F39" s="16" t="s">
        <v>49</v>
      </c>
      <c r="G39" s="17">
        <f t="shared" si="0"/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4.25">
      <c r="A40" s="180"/>
      <c r="B40" s="165"/>
      <c r="C40" s="165"/>
      <c r="D40" s="169"/>
      <c r="E40" s="15">
        <v>161</v>
      </c>
      <c r="F40" s="16" t="s">
        <v>50</v>
      </c>
      <c r="G40" s="17">
        <f t="shared" si="0"/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25.5">
      <c r="A41" s="180"/>
      <c r="B41" s="165"/>
      <c r="C41" s="165"/>
      <c r="D41" s="169"/>
      <c r="E41" s="15">
        <v>162</v>
      </c>
      <c r="F41" s="19" t="s">
        <v>51</v>
      </c>
      <c r="G41" s="17">
        <f t="shared" si="0"/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25.5">
      <c r="A42" s="180"/>
      <c r="B42" s="165"/>
      <c r="C42" s="165"/>
      <c r="D42" s="169"/>
      <c r="E42" s="20">
        <v>165</v>
      </c>
      <c r="F42" s="21" t="s">
        <v>52</v>
      </c>
      <c r="G42" s="17">
        <f t="shared" si="0"/>
        <v>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4.25">
      <c r="A43" s="180"/>
      <c r="B43" s="165"/>
      <c r="C43" s="165"/>
      <c r="D43" s="169"/>
      <c r="E43" s="22">
        <v>169</v>
      </c>
      <c r="F43" s="23" t="s">
        <v>53</v>
      </c>
      <c r="G43" s="17">
        <f t="shared" si="0"/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14.25">
      <c r="A44" s="180"/>
      <c r="B44" s="165"/>
      <c r="C44" s="165"/>
      <c r="D44" s="169"/>
      <c r="E44" s="24">
        <v>322</v>
      </c>
      <c r="F44" s="25" t="s">
        <v>54</v>
      </c>
      <c r="G44" s="17">
        <f t="shared" si="0"/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4.25">
      <c r="A45" s="180"/>
      <c r="B45" s="165"/>
      <c r="C45" s="165"/>
      <c r="D45" s="169"/>
      <c r="E45" s="26">
        <v>324</v>
      </c>
      <c r="F45" s="21" t="s">
        <v>55</v>
      </c>
      <c r="G45" s="17">
        <f t="shared" si="0"/>
        <v>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14.25">
      <c r="A46" s="180"/>
      <c r="B46" s="165"/>
      <c r="C46" s="165"/>
      <c r="D46" s="169"/>
      <c r="E46" s="26">
        <v>413</v>
      </c>
      <c r="F46" s="21" t="s">
        <v>56</v>
      </c>
      <c r="G46" s="17">
        <f t="shared" si="0"/>
        <v>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25.5">
      <c r="A47" s="180"/>
      <c r="B47" s="165"/>
      <c r="C47" s="165"/>
      <c r="D47" s="169"/>
      <c r="E47" s="15">
        <v>414</v>
      </c>
      <c r="F47" s="27" t="s">
        <v>57</v>
      </c>
      <c r="G47" s="17">
        <f t="shared" si="0"/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4.25">
      <c r="A48" s="180"/>
      <c r="B48" s="165"/>
      <c r="C48" s="165"/>
      <c r="D48" s="169"/>
      <c r="E48" s="28">
        <v>416</v>
      </c>
      <c r="F48" s="16" t="s">
        <v>58</v>
      </c>
      <c r="G48" s="17">
        <f t="shared" si="0"/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20" ht="25.5">
      <c r="A49" s="180"/>
      <c r="B49" s="165"/>
      <c r="C49" s="165"/>
      <c r="D49" s="169"/>
      <c r="E49" s="28">
        <v>418</v>
      </c>
      <c r="F49" s="18" t="s">
        <v>59</v>
      </c>
      <c r="G49" s="17">
        <f t="shared" si="0"/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20" ht="17.25" customHeight="1">
      <c r="A50" s="180"/>
      <c r="B50" s="165"/>
      <c r="C50" s="165"/>
      <c r="D50" s="169"/>
      <c r="E50" s="22">
        <v>419</v>
      </c>
      <c r="F50" s="29" t="s">
        <v>60</v>
      </c>
      <c r="G50" s="17">
        <f t="shared" si="0"/>
        <v>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20" ht="31.5" customHeight="1">
      <c r="A51" s="180"/>
      <c r="B51" s="165"/>
      <c r="C51" s="165"/>
      <c r="D51" s="169"/>
      <c r="E51" s="24">
        <v>421</v>
      </c>
      <c r="F51" s="25" t="s">
        <v>61</v>
      </c>
      <c r="G51" s="17">
        <f t="shared" si="0"/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20" ht="27" customHeight="1">
      <c r="A52" s="181"/>
      <c r="B52" s="166"/>
      <c r="C52" s="166"/>
      <c r="D52" s="170"/>
      <c r="E52" s="24">
        <v>423</v>
      </c>
      <c r="F52" s="25" t="s">
        <v>62</v>
      </c>
      <c r="G52" s="17">
        <f t="shared" si="0"/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20" ht="28.5" customHeight="1">
      <c r="A53" s="171"/>
      <c r="B53" s="171"/>
      <c r="C53" s="171"/>
      <c r="D53" s="171"/>
      <c r="E53" s="41"/>
      <c r="F53" s="41" t="s">
        <v>63</v>
      </c>
      <c r="G53" s="17">
        <f>SUM(H53:S53)</f>
        <v>0</v>
      </c>
      <c r="H53" s="38">
        <f>SUM(H19:H52)</f>
        <v>0</v>
      </c>
      <c r="I53" s="38">
        <f>SUM(I19:I52)</f>
        <v>0</v>
      </c>
      <c r="J53" s="38">
        <f t="shared" ref="J53:S53" si="1">SUM(J19:J52)</f>
        <v>0</v>
      </c>
      <c r="K53" s="38">
        <f t="shared" si="1"/>
        <v>0</v>
      </c>
      <c r="L53" s="38">
        <f t="shared" si="1"/>
        <v>0</v>
      </c>
      <c r="M53" s="38">
        <f t="shared" si="1"/>
        <v>0</v>
      </c>
      <c r="N53" s="38">
        <f t="shared" si="1"/>
        <v>0</v>
      </c>
      <c r="O53" s="38">
        <f t="shared" si="1"/>
        <v>0</v>
      </c>
      <c r="P53" s="38">
        <f t="shared" si="1"/>
        <v>0</v>
      </c>
      <c r="Q53" s="38">
        <f t="shared" si="1"/>
        <v>0</v>
      </c>
      <c r="R53" s="38">
        <f t="shared" si="1"/>
        <v>0</v>
      </c>
      <c r="S53" s="38">
        <f t="shared" si="1"/>
        <v>0</v>
      </c>
    </row>
    <row r="54" spans="1:20" ht="19.5" customHeight="1">
      <c r="C54" s="2"/>
      <c r="D54" s="160"/>
      <c r="E54" s="160"/>
      <c r="F54" s="160"/>
      <c r="G54" s="2"/>
      <c r="H54" s="2"/>
      <c r="I54" s="30"/>
      <c r="J54" s="30"/>
      <c r="K54" s="31"/>
      <c r="L54" s="172"/>
      <c r="M54" s="172"/>
      <c r="N54" s="172"/>
      <c r="O54" s="172"/>
      <c r="P54" s="172"/>
    </row>
    <row r="55" spans="1:20" ht="95.25" customHeight="1">
      <c r="D55" s="161" t="s">
        <v>64</v>
      </c>
      <c r="E55" s="161"/>
      <c r="F55" s="161"/>
      <c r="G55" s="1" t="s">
        <v>65</v>
      </c>
      <c r="J55" s="32"/>
      <c r="K55" s="33"/>
    </row>
    <row r="56" spans="1:20" ht="17.25" customHeight="1">
      <c r="G56" s="159" t="s">
        <v>66</v>
      </c>
      <c r="H56" s="159"/>
      <c r="J56" s="1" t="s">
        <v>67</v>
      </c>
    </row>
    <row r="57" spans="1:20" ht="15.75" customHeight="1">
      <c r="F57" s="34"/>
      <c r="G57" s="162" t="s">
        <v>68</v>
      </c>
      <c r="H57" s="162"/>
    </row>
    <row r="58" spans="1:20" ht="49.5" customHeight="1">
      <c r="D58" s="161" t="s">
        <v>69</v>
      </c>
      <c r="E58" s="161"/>
      <c r="F58" s="161"/>
      <c r="G58" s="1" t="s">
        <v>65</v>
      </c>
      <c r="J58" s="32"/>
      <c r="K58" s="33"/>
    </row>
    <row r="59" spans="1:20" ht="15.75" customHeight="1">
      <c r="G59" s="159" t="s">
        <v>66</v>
      </c>
      <c r="H59" s="159"/>
      <c r="J59" s="1" t="s">
        <v>67</v>
      </c>
      <c r="T59" s="35"/>
    </row>
    <row r="60" spans="1:20" ht="31.5" customHeight="1"/>
    <row r="61" spans="1:20" ht="15.75" customHeight="1">
      <c r="O61" s="2"/>
      <c r="S61" s="3" t="s">
        <v>70</v>
      </c>
    </row>
    <row r="62" spans="1:20" ht="15.75" customHeight="1">
      <c r="A62" s="182"/>
      <c r="B62" s="182"/>
      <c r="C62" s="182"/>
      <c r="D62" s="182"/>
      <c r="E62" s="182"/>
      <c r="F62" s="182"/>
      <c r="G62" s="182"/>
      <c r="O62" s="4"/>
      <c r="P62" s="5"/>
      <c r="S62" s="3" t="s">
        <v>1</v>
      </c>
    </row>
    <row r="63" spans="1:20" ht="15.75" customHeight="1">
      <c r="A63" s="173"/>
      <c r="B63" s="173"/>
      <c r="C63" s="173"/>
      <c r="D63" s="173"/>
      <c r="E63" s="173"/>
      <c r="F63" s="173"/>
      <c r="G63" s="173"/>
      <c r="O63" s="4"/>
      <c r="P63" s="5"/>
      <c r="S63" s="3" t="s">
        <v>2</v>
      </c>
      <c r="T63" s="36"/>
    </row>
    <row r="64" spans="1:20" ht="12" customHeight="1">
      <c r="A64" s="40"/>
      <c r="B64" s="40"/>
      <c r="C64" s="40"/>
      <c r="D64" s="40"/>
      <c r="E64" s="40"/>
      <c r="F64" s="40"/>
      <c r="G64" s="40"/>
      <c r="O64" s="4"/>
      <c r="P64" s="5"/>
      <c r="S64" s="1" t="s">
        <v>3</v>
      </c>
    </row>
    <row r="65" spans="1:19" ht="18.75">
      <c r="A65" s="40"/>
      <c r="B65" s="40"/>
      <c r="C65" s="40"/>
      <c r="D65" s="40"/>
      <c r="E65" s="40"/>
      <c r="F65" s="40"/>
      <c r="G65" s="40"/>
      <c r="O65" s="4"/>
      <c r="P65" s="5"/>
      <c r="Q65" s="5"/>
      <c r="R65" s="5"/>
      <c r="S65" s="3"/>
    </row>
    <row r="66" spans="1:19" ht="15.75">
      <c r="A66" s="174" t="s">
        <v>71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>
      <c r="A67" s="42"/>
      <c r="B67" s="43"/>
      <c r="C67" s="6" t="s">
        <v>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4.25">
      <c r="A68" s="7"/>
      <c r="B68" s="8" t="s">
        <v>5</v>
      </c>
      <c r="C68" s="9" t="s">
        <v>6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4.25">
      <c r="A69" s="7"/>
      <c r="B69" s="7"/>
      <c r="C69" s="11" t="s">
        <v>76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4.25">
      <c r="A70" s="7"/>
      <c r="B70" s="7"/>
      <c r="C70" s="11" t="s">
        <v>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.75">
      <c r="A71" s="12"/>
      <c r="B71" s="12"/>
      <c r="C71" s="11" t="s">
        <v>8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.75">
      <c r="A72" s="12"/>
      <c r="B72" s="12"/>
      <c r="C72" s="11" t="s">
        <v>72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5.75">
      <c r="A73" s="12"/>
      <c r="B73" s="12"/>
      <c r="C73" s="1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>
      <c r="A74" s="176" t="s">
        <v>9</v>
      </c>
      <c r="B74" s="177"/>
      <c r="C74" s="177"/>
      <c r="D74" s="177"/>
      <c r="E74" s="177"/>
      <c r="F74" s="178" t="s">
        <v>10</v>
      </c>
      <c r="G74" s="178" t="s">
        <v>11</v>
      </c>
      <c r="H74" s="167" t="s">
        <v>12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5" spans="1:19">
      <c r="A75" s="179" t="s">
        <v>13</v>
      </c>
      <c r="B75" s="167" t="s">
        <v>14</v>
      </c>
      <c r="C75" s="167"/>
      <c r="D75" s="167"/>
      <c r="E75" s="167"/>
      <c r="F75" s="178"/>
      <c r="G75" s="178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</row>
    <row r="76" spans="1:19">
      <c r="A76" s="180"/>
      <c r="B76" s="164"/>
      <c r="C76" s="167" t="s">
        <v>15</v>
      </c>
      <c r="D76" s="167"/>
      <c r="E76" s="167"/>
      <c r="F76" s="178"/>
      <c r="G76" s="178"/>
      <c r="H76" s="163" t="s">
        <v>16</v>
      </c>
      <c r="I76" s="163" t="s">
        <v>17</v>
      </c>
      <c r="J76" s="163" t="s">
        <v>18</v>
      </c>
      <c r="K76" s="163" t="s">
        <v>19</v>
      </c>
      <c r="L76" s="163" t="s">
        <v>20</v>
      </c>
      <c r="M76" s="163" t="s">
        <v>21</v>
      </c>
      <c r="N76" s="163" t="s">
        <v>22</v>
      </c>
      <c r="O76" s="163" t="s">
        <v>23</v>
      </c>
      <c r="P76" s="163" t="s">
        <v>24</v>
      </c>
      <c r="Q76" s="163" t="s">
        <v>25</v>
      </c>
      <c r="R76" s="163" t="s">
        <v>26</v>
      </c>
      <c r="S76" s="163" t="s">
        <v>27</v>
      </c>
    </row>
    <row r="77" spans="1:19">
      <c r="A77" s="180"/>
      <c r="B77" s="165"/>
      <c r="C77" s="164"/>
      <c r="D77" s="167" t="s">
        <v>28</v>
      </c>
      <c r="E77" s="167"/>
      <c r="F77" s="178"/>
      <c r="G77" s="178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>
      <c r="A78" s="180"/>
      <c r="B78" s="165"/>
      <c r="C78" s="165"/>
      <c r="D78" s="168"/>
      <c r="E78" s="14" t="s">
        <v>29</v>
      </c>
      <c r="F78" s="178"/>
      <c r="G78" s="178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ht="15">
      <c r="A79" s="180"/>
      <c r="B79" s="165"/>
      <c r="C79" s="165"/>
      <c r="D79" s="169"/>
      <c r="E79" s="15">
        <v>111</v>
      </c>
      <c r="F79" s="16" t="s">
        <v>30</v>
      </c>
      <c r="G79" s="17">
        <f>SUM(H79:S79)</f>
        <v>0</v>
      </c>
      <c r="H79" s="37">
        <f>G19</f>
        <v>0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1:19" ht="15">
      <c r="A80" s="180"/>
      <c r="B80" s="165"/>
      <c r="C80" s="165"/>
      <c r="D80" s="169"/>
      <c r="E80" s="15">
        <v>112</v>
      </c>
      <c r="F80" s="18" t="s">
        <v>31</v>
      </c>
      <c r="G80" s="17">
        <f t="shared" ref="G80:G111" si="2">SUM(H80:S80)</f>
        <v>0</v>
      </c>
      <c r="H80" s="37">
        <f>G20</f>
        <v>0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ht="15">
      <c r="A81" s="180"/>
      <c r="B81" s="165"/>
      <c r="C81" s="165"/>
      <c r="D81" s="169"/>
      <c r="E81" s="15">
        <v>113</v>
      </c>
      <c r="F81" s="18" t="s">
        <v>32</v>
      </c>
      <c r="G81" s="17">
        <f t="shared" si="2"/>
        <v>0</v>
      </c>
      <c r="H81" s="37">
        <f>G21</f>
        <v>0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1:19" ht="15">
      <c r="A82" s="180"/>
      <c r="B82" s="165"/>
      <c r="C82" s="165"/>
      <c r="D82" s="169"/>
      <c r="E82" s="15">
        <v>121</v>
      </c>
      <c r="F82" s="18" t="s">
        <v>33</v>
      </c>
      <c r="G82" s="17">
        <f t="shared" si="2"/>
        <v>0</v>
      </c>
      <c r="H82" s="37">
        <f>G23</f>
        <v>0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ht="25.5">
      <c r="A83" s="180"/>
      <c r="B83" s="165"/>
      <c r="C83" s="165"/>
      <c r="D83" s="169"/>
      <c r="E83" s="15">
        <v>122</v>
      </c>
      <c r="F83" s="18" t="s">
        <v>34</v>
      </c>
      <c r="G83" s="17">
        <f t="shared" si="2"/>
        <v>0</v>
      </c>
      <c r="H83" s="37">
        <f t="shared" ref="H83:H111" si="3">G24</f>
        <v>0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5">
      <c r="A84" s="180"/>
      <c r="B84" s="165"/>
      <c r="C84" s="165"/>
      <c r="D84" s="169"/>
      <c r="E84" s="15">
        <v>123</v>
      </c>
      <c r="F84" s="18" t="s">
        <v>35</v>
      </c>
      <c r="G84" s="17">
        <f t="shared" si="2"/>
        <v>0</v>
      </c>
      <c r="H84" s="37">
        <f t="shared" si="3"/>
        <v>0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1:19" ht="25.5">
      <c r="A85" s="180"/>
      <c r="B85" s="165"/>
      <c r="C85" s="165"/>
      <c r="D85" s="169"/>
      <c r="E85" s="15">
        <v>124</v>
      </c>
      <c r="F85" s="16" t="s">
        <v>36</v>
      </c>
      <c r="G85" s="17">
        <f t="shared" si="2"/>
        <v>0</v>
      </c>
      <c r="H85" s="37">
        <f t="shared" si="3"/>
        <v>0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>
      <c r="A86" s="180"/>
      <c r="B86" s="165"/>
      <c r="C86" s="165"/>
      <c r="D86" s="169"/>
      <c r="E86" s="15">
        <v>131</v>
      </c>
      <c r="F86" s="16" t="s">
        <v>37</v>
      </c>
      <c r="G86" s="17">
        <f t="shared" si="2"/>
        <v>0</v>
      </c>
      <c r="H86" s="37">
        <f t="shared" si="3"/>
        <v>0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 ht="15">
      <c r="A87" s="180"/>
      <c r="B87" s="165"/>
      <c r="C87" s="165"/>
      <c r="D87" s="169"/>
      <c r="E87" s="15">
        <v>135</v>
      </c>
      <c r="F87" s="16" t="s">
        <v>38</v>
      </c>
      <c r="G87" s="17">
        <f t="shared" si="2"/>
        <v>0</v>
      </c>
      <c r="H87" s="37">
        <f t="shared" si="3"/>
        <v>0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19" ht="25.5">
      <c r="A88" s="180"/>
      <c r="B88" s="165"/>
      <c r="C88" s="165"/>
      <c r="D88" s="169"/>
      <c r="E88" s="15">
        <v>136</v>
      </c>
      <c r="F88" s="16" t="s">
        <v>39</v>
      </c>
      <c r="G88" s="17">
        <f t="shared" si="2"/>
        <v>0</v>
      </c>
      <c r="H88" s="37">
        <f t="shared" si="3"/>
        <v>0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1:19" ht="15">
      <c r="A89" s="180"/>
      <c r="B89" s="165"/>
      <c r="C89" s="165"/>
      <c r="D89" s="169"/>
      <c r="E89" s="15">
        <v>141</v>
      </c>
      <c r="F89" s="16" t="s">
        <v>40</v>
      </c>
      <c r="G89" s="17">
        <f t="shared" si="2"/>
        <v>0</v>
      </c>
      <c r="H89" s="37">
        <f t="shared" si="3"/>
        <v>0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1:19" ht="25.5">
      <c r="A90" s="180"/>
      <c r="B90" s="165"/>
      <c r="C90" s="165"/>
      <c r="D90" s="169"/>
      <c r="E90" s="15">
        <v>142</v>
      </c>
      <c r="F90" s="16" t="s">
        <v>41</v>
      </c>
      <c r="G90" s="17">
        <f t="shared" si="2"/>
        <v>0</v>
      </c>
      <c r="H90" s="37">
        <f t="shared" si="3"/>
        <v>0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1:19" ht="15">
      <c r="A91" s="180"/>
      <c r="B91" s="165"/>
      <c r="C91" s="165"/>
      <c r="D91" s="169"/>
      <c r="E91" s="15">
        <v>144</v>
      </c>
      <c r="F91" s="16" t="s">
        <v>42</v>
      </c>
      <c r="G91" s="17">
        <f t="shared" si="2"/>
        <v>0</v>
      </c>
      <c r="H91" s="37">
        <f t="shared" si="3"/>
        <v>0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1:19" ht="15">
      <c r="A92" s="180"/>
      <c r="B92" s="165"/>
      <c r="C92" s="165"/>
      <c r="D92" s="169"/>
      <c r="E92" s="15">
        <v>149</v>
      </c>
      <c r="F92" s="16" t="s">
        <v>43</v>
      </c>
      <c r="G92" s="17">
        <f t="shared" si="2"/>
        <v>0</v>
      </c>
      <c r="H92" s="37">
        <f t="shared" si="3"/>
        <v>0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">
      <c r="A93" s="180"/>
      <c r="B93" s="165"/>
      <c r="C93" s="165"/>
      <c r="D93" s="169"/>
      <c r="E93" s="15">
        <v>151</v>
      </c>
      <c r="F93" s="16" t="s">
        <v>44</v>
      </c>
      <c r="G93" s="17">
        <f t="shared" si="2"/>
        <v>0</v>
      </c>
      <c r="H93" s="37">
        <f t="shared" si="3"/>
        <v>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">
      <c r="A94" s="180"/>
      <c r="B94" s="165"/>
      <c r="C94" s="165"/>
      <c r="D94" s="169"/>
      <c r="E94" s="15">
        <v>152</v>
      </c>
      <c r="F94" s="16" t="s">
        <v>45</v>
      </c>
      <c r="G94" s="17">
        <f t="shared" si="2"/>
        <v>0</v>
      </c>
      <c r="H94" s="37">
        <f t="shared" si="3"/>
        <v>0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">
      <c r="A95" s="180"/>
      <c r="B95" s="165"/>
      <c r="C95" s="165"/>
      <c r="D95" s="169"/>
      <c r="E95" s="15">
        <v>153</v>
      </c>
      <c r="F95" s="16" t="s">
        <v>46</v>
      </c>
      <c r="G95" s="17">
        <f t="shared" si="2"/>
        <v>0</v>
      </c>
      <c r="H95" s="37">
        <f t="shared" si="3"/>
        <v>0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">
      <c r="A96" s="180"/>
      <c r="B96" s="165"/>
      <c r="C96" s="165"/>
      <c r="D96" s="169"/>
      <c r="E96" s="15">
        <v>154</v>
      </c>
      <c r="F96" s="16" t="s">
        <v>47</v>
      </c>
      <c r="G96" s="17">
        <f t="shared" si="2"/>
        <v>0</v>
      </c>
      <c r="H96" s="37">
        <f t="shared" si="3"/>
        <v>0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">
      <c r="A97" s="180"/>
      <c r="B97" s="165"/>
      <c r="C97" s="165"/>
      <c r="D97" s="169"/>
      <c r="E97" s="15">
        <v>156</v>
      </c>
      <c r="F97" s="16" t="s">
        <v>48</v>
      </c>
      <c r="G97" s="17">
        <f t="shared" si="2"/>
        <v>0</v>
      </c>
      <c r="H97" s="37">
        <f t="shared" si="3"/>
        <v>0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">
      <c r="A98" s="180"/>
      <c r="B98" s="165"/>
      <c r="C98" s="165"/>
      <c r="D98" s="169"/>
      <c r="E98" s="15">
        <v>159</v>
      </c>
      <c r="F98" s="16" t="s">
        <v>49</v>
      </c>
      <c r="G98" s="17">
        <f t="shared" si="2"/>
        <v>0</v>
      </c>
      <c r="H98" s="37">
        <f t="shared" si="3"/>
        <v>0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19" ht="15">
      <c r="A99" s="180"/>
      <c r="B99" s="165"/>
      <c r="C99" s="165"/>
      <c r="D99" s="169"/>
      <c r="E99" s="15">
        <v>161</v>
      </c>
      <c r="F99" s="16" t="s">
        <v>50</v>
      </c>
      <c r="G99" s="17">
        <f t="shared" si="2"/>
        <v>0</v>
      </c>
      <c r="H99" s="37">
        <f t="shared" si="3"/>
        <v>0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19" ht="15">
      <c r="A100" s="180"/>
      <c r="B100" s="165"/>
      <c r="C100" s="165"/>
      <c r="D100" s="169"/>
      <c r="E100" s="15">
        <v>162</v>
      </c>
      <c r="F100" s="19" t="s">
        <v>51</v>
      </c>
      <c r="G100" s="17">
        <f t="shared" si="2"/>
        <v>0</v>
      </c>
      <c r="H100" s="37">
        <f t="shared" si="3"/>
        <v>0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ht="15">
      <c r="A101" s="180"/>
      <c r="B101" s="165"/>
      <c r="C101" s="165"/>
      <c r="D101" s="169"/>
      <c r="E101" s="20">
        <v>165</v>
      </c>
      <c r="F101" s="21" t="s">
        <v>52</v>
      </c>
      <c r="G101" s="17">
        <f t="shared" si="2"/>
        <v>0</v>
      </c>
      <c r="H101" s="37">
        <f t="shared" si="3"/>
        <v>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19" ht="15">
      <c r="A102" s="180"/>
      <c r="B102" s="165"/>
      <c r="C102" s="165"/>
      <c r="D102" s="169"/>
      <c r="E102" s="22">
        <v>169</v>
      </c>
      <c r="F102" s="23" t="s">
        <v>53</v>
      </c>
      <c r="G102" s="17">
        <f t="shared" si="2"/>
        <v>0</v>
      </c>
      <c r="H102" s="37">
        <f t="shared" si="3"/>
        <v>0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ht="15">
      <c r="A103" s="180"/>
      <c r="B103" s="165"/>
      <c r="C103" s="165"/>
      <c r="D103" s="169"/>
      <c r="E103" s="24">
        <v>322</v>
      </c>
      <c r="F103" s="25" t="s">
        <v>54</v>
      </c>
      <c r="G103" s="17">
        <f t="shared" si="2"/>
        <v>0</v>
      </c>
      <c r="H103" s="37">
        <f t="shared" si="3"/>
        <v>0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ht="15">
      <c r="A104" s="180"/>
      <c r="B104" s="165"/>
      <c r="C104" s="165"/>
      <c r="D104" s="169"/>
      <c r="E104" s="26">
        <v>324</v>
      </c>
      <c r="F104" s="21" t="s">
        <v>55</v>
      </c>
      <c r="G104" s="17">
        <f t="shared" si="2"/>
        <v>0</v>
      </c>
      <c r="H104" s="37">
        <f t="shared" si="3"/>
        <v>0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ht="15">
      <c r="A105" s="180"/>
      <c r="B105" s="165"/>
      <c r="C105" s="165"/>
      <c r="D105" s="169"/>
      <c r="E105" s="26">
        <v>413</v>
      </c>
      <c r="F105" s="21" t="s">
        <v>56</v>
      </c>
      <c r="G105" s="17">
        <f t="shared" si="2"/>
        <v>0</v>
      </c>
      <c r="H105" s="37">
        <f t="shared" si="3"/>
        <v>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ht="25.5">
      <c r="A106" s="180"/>
      <c r="B106" s="165"/>
      <c r="C106" s="165"/>
      <c r="D106" s="169"/>
      <c r="E106" s="15">
        <v>414</v>
      </c>
      <c r="F106" s="27" t="s">
        <v>57</v>
      </c>
      <c r="G106" s="17">
        <f t="shared" si="2"/>
        <v>0</v>
      </c>
      <c r="H106" s="37">
        <f t="shared" si="3"/>
        <v>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ht="15">
      <c r="A107" s="180"/>
      <c r="B107" s="165"/>
      <c r="C107" s="165"/>
      <c r="D107" s="169"/>
      <c r="E107" s="28">
        <v>416</v>
      </c>
      <c r="F107" s="16" t="s">
        <v>58</v>
      </c>
      <c r="G107" s="17">
        <f t="shared" si="2"/>
        <v>0</v>
      </c>
      <c r="H107" s="37">
        <f t="shared" si="3"/>
        <v>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ht="25.5">
      <c r="A108" s="180"/>
      <c r="B108" s="165"/>
      <c r="C108" s="165"/>
      <c r="D108" s="169"/>
      <c r="E108" s="28">
        <v>418</v>
      </c>
      <c r="F108" s="18" t="s">
        <v>59</v>
      </c>
      <c r="G108" s="17">
        <f t="shared" si="2"/>
        <v>0</v>
      </c>
      <c r="H108" s="37">
        <f t="shared" si="3"/>
        <v>0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ht="15">
      <c r="A109" s="180"/>
      <c r="B109" s="165"/>
      <c r="C109" s="165"/>
      <c r="D109" s="169"/>
      <c r="E109" s="22">
        <v>419</v>
      </c>
      <c r="F109" s="29" t="s">
        <v>60</v>
      </c>
      <c r="G109" s="17">
        <f t="shared" si="2"/>
        <v>0</v>
      </c>
      <c r="H109" s="37">
        <f t="shared" si="3"/>
        <v>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ht="25.5">
      <c r="A110" s="180"/>
      <c r="B110" s="165"/>
      <c r="C110" s="165"/>
      <c r="D110" s="169"/>
      <c r="E110" s="24">
        <v>421</v>
      </c>
      <c r="F110" s="25" t="s">
        <v>61</v>
      </c>
      <c r="G110" s="17">
        <f t="shared" si="2"/>
        <v>0</v>
      </c>
      <c r="H110" s="37">
        <f t="shared" si="3"/>
        <v>0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ht="25.5">
      <c r="A111" s="181"/>
      <c r="B111" s="166"/>
      <c r="C111" s="166"/>
      <c r="D111" s="170"/>
      <c r="E111" s="24">
        <v>423</v>
      </c>
      <c r="F111" s="25" t="s">
        <v>62</v>
      </c>
      <c r="G111" s="17">
        <f t="shared" si="2"/>
        <v>0</v>
      </c>
      <c r="H111" s="37">
        <f t="shared" si="3"/>
        <v>0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ht="14.25">
      <c r="A112" s="171"/>
      <c r="B112" s="171"/>
      <c r="C112" s="171"/>
      <c r="D112" s="171"/>
      <c r="E112" s="41"/>
      <c r="F112" s="41" t="s">
        <v>63</v>
      </c>
      <c r="G112" s="17">
        <f>SUM(H112:S112)</f>
        <v>0</v>
      </c>
      <c r="H112" s="38">
        <f>SUM(H79:H111)</f>
        <v>0</v>
      </c>
      <c r="I112" s="38">
        <f t="shared" ref="I112:S112" si="4">SUM(I79:I111)</f>
        <v>0</v>
      </c>
      <c r="J112" s="38">
        <f t="shared" si="4"/>
        <v>0</v>
      </c>
      <c r="K112" s="38">
        <f t="shared" si="4"/>
        <v>0</v>
      </c>
      <c r="L112" s="38">
        <f t="shared" si="4"/>
        <v>0</v>
      </c>
      <c r="M112" s="38">
        <f t="shared" si="4"/>
        <v>0</v>
      </c>
      <c r="N112" s="38">
        <f t="shared" si="4"/>
        <v>0</v>
      </c>
      <c r="O112" s="38">
        <f t="shared" si="4"/>
        <v>0</v>
      </c>
      <c r="P112" s="38">
        <f t="shared" si="4"/>
        <v>0</v>
      </c>
      <c r="Q112" s="38">
        <f t="shared" si="4"/>
        <v>0</v>
      </c>
      <c r="R112" s="38">
        <f t="shared" si="4"/>
        <v>0</v>
      </c>
      <c r="S112" s="38">
        <f t="shared" si="4"/>
        <v>0</v>
      </c>
    </row>
    <row r="113" spans="3:16" ht="15">
      <c r="C113" s="2"/>
      <c r="D113" s="160"/>
      <c r="E113" s="160"/>
      <c r="F113" s="160"/>
      <c r="G113" s="2"/>
      <c r="H113" s="2"/>
      <c r="I113" s="30"/>
      <c r="J113" s="30"/>
      <c r="K113" s="31"/>
      <c r="L113" s="172"/>
      <c r="M113" s="172"/>
      <c r="N113" s="172"/>
      <c r="O113" s="172"/>
      <c r="P113" s="172"/>
    </row>
    <row r="114" spans="3:16" ht="15.75">
      <c r="D114" s="161" t="s">
        <v>64</v>
      </c>
      <c r="E114" s="161"/>
      <c r="F114" s="161"/>
      <c r="G114" s="1" t="s">
        <v>65</v>
      </c>
      <c r="J114" s="32"/>
      <c r="K114" s="33"/>
    </row>
    <row r="115" spans="3:16">
      <c r="G115" s="159" t="s">
        <v>66</v>
      </c>
      <c r="H115" s="159"/>
      <c r="J115" s="1" t="s">
        <v>67</v>
      </c>
    </row>
    <row r="116" spans="3:16" ht="15">
      <c r="F116" s="34"/>
      <c r="G116" s="162" t="s">
        <v>68</v>
      </c>
      <c r="H116" s="162"/>
    </row>
    <row r="117" spans="3:16" ht="15.75">
      <c r="D117" s="161" t="s">
        <v>69</v>
      </c>
      <c r="E117" s="161"/>
      <c r="F117" s="161"/>
      <c r="G117" s="1" t="s">
        <v>65</v>
      </c>
      <c r="J117" s="32"/>
      <c r="K117" s="33"/>
    </row>
    <row r="118" spans="3:16">
      <c r="G118" s="159" t="s">
        <v>66</v>
      </c>
      <c r="H118" s="159"/>
      <c r="J118" s="1" t="s">
        <v>67</v>
      </c>
    </row>
  </sheetData>
  <mergeCells count="68">
    <mergeCell ref="G118:H118"/>
    <mergeCell ref="D113:F113"/>
    <mergeCell ref="D114:F114"/>
    <mergeCell ref="G115:H115"/>
    <mergeCell ref="G116:H116"/>
    <mergeCell ref="D117:F117"/>
    <mergeCell ref="Q76:Q78"/>
    <mergeCell ref="C77:C111"/>
    <mergeCell ref="D77:E77"/>
    <mergeCell ref="D78:D111"/>
    <mergeCell ref="A112:D112"/>
    <mergeCell ref="L76:L78"/>
    <mergeCell ref="M76:M78"/>
    <mergeCell ref="H76:H78"/>
    <mergeCell ref="I76:I78"/>
    <mergeCell ref="J76:J78"/>
    <mergeCell ref="K76:K78"/>
    <mergeCell ref="L113:P113"/>
    <mergeCell ref="N76:N78"/>
    <mergeCell ref="O76:O78"/>
    <mergeCell ref="P76:P78"/>
    <mergeCell ref="A63:G63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  <mergeCell ref="R76:R78"/>
    <mergeCell ref="S76:S78"/>
    <mergeCell ref="D55:F55"/>
    <mergeCell ref="G56:H56"/>
    <mergeCell ref="G57:H57"/>
    <mergeCell ref="D58:F58"/>
    <mergeCell ref="G59:H59"/>
    <mergeCell ref="A62:G62"/>
    <mergeCell ref="S16:S18"/>
    <mergeCell ref="C17:C52"/>
    <mergeCell ref="D17:E17"/>
    <mergeCell ref="D18:D52"/>
    <mergeCell ref="A53:D53"/>
    <mergeCell ref="D54:F54"/>
    <mergeCell ref="L54:P54"/>
    <mergeCell ref="M16:M18"/>
    <mergeCell ref="N16:N18"/>
    <mergeCell ref="O16:O18"/>
    <mergeCell ref="P16:P18"/>
    <mergeCell ref="Q16:Q18"/>
    <mergeCell ref="R16:R18"/>
    <mergeCell ref="C16:E16"/>
    <mergeCell ref="H16:H18"/>
    <mergeCell ref="I16:I18"/>
    <mergeCell ref="J16:J18"/>
    <mergeCell ref="K16:K18"/>
    <mergeCell ref="L16:L18"/>
    <mergeCell ref="A2:G2"/>
    <mergeCell ref="A3:G3"/>
    <mergeCell ref="A6:S6"/>
    <mergeCell ref="A14:E14"/>
    <mergeCell ref="F14:F18"/>
    <mergeCell ref="G14:G18"/>
    <mergeCell ref="H14:S15"/>
    <mergeCell ref="A15:A52"/>
    <mergeCell ref="B15:E15"/>
    <mergeCell ref="B16:B52"/>
  </mergeCells>
  <pageMargins left="0.7" right="0.7" top="0.75" bottom="0.75" header="0.3" footer="0.3"/>
  <pageSetup paperSize="9"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18"/>
  <sheetViews>
    <sheetView view="pageBreakPreview" topLeftCell="A31" zoomScale="60" zoomScaleNormal="100" workbookViewId="0">
      <selection activeCell="G45" sqref="G45"/>
    </sheetView>
  </sheetViews>
  <sheetFormatPr defaultColWidth="9.140625" defaultRowHeight="20.25"/>
  <cols>
    <col min="1" max="1" width="4.42578125" style="46" customWidth="1"/>
    <col min="2" max="2" width="6.140625" style="46" customWidth="1"/>
    <col min="3" max="3" width="4.5703125" style="46" customWidth="1"/>
    <col min="4" max="4" width="5.28515625" style="46" customWidth="1"/>
    <col min="5" max="5" width="10.140625" style="46" customWidth="1"/>
    <col min="6" max="6" width="48.85546875" style="46" customWidth="1"/>
    <col min="7" max="7" width="15.85546875" style="46" customWidth="1"/>
    <col min="8" max="8" width="14.85546875" style="46" customWidth="1"/>
    <col min="9" max="12" width="9.85546875" style="46" customWidth="1"/>
    <col min="13" max="13" width="11" style="46" customWidth="1"/>
    <col min="14" max="19" width="9.85546875" style="46" customWidth="1"/>
    <col min="20" max="16384" width="9.140625" style="46"/>
  </cols>
  <sheetData>
    <row r="1" spans="1:19">
      <c r="S1" s="47" t="s">
        <v>0</v>
      </c>
    </row>
    <row r="2" spans="1:19">
      <c r="A2" s="239"/>
      <c r="B2" s="239"/>
      <c r="C2" s="239"/>
      <c r="D2" s="239"/>
      <c r="E2" s="239"/>
      <c r="F2" s="239"/>
      <c r="G2" s="239"/>
      <c r="S2" s="47" t="s">
        <v>1</v>
      </c>
    </row>
    <row r="3" spans="1:19">
      <c r="A3" s="240"/>
      <c r="B3" s="240"/>
      <c r="C3" s="240"/>
      <c r="D3" s="240"/>
      <c r="E3" s="240"/>
      <c r="F3" s="240"/>
      <c r="G3" s="240"/>
      <c r="S3" s="47" t="s">
        <v>2</v>
      </c>
    </row>
    <row r="4" spans="1:19">
      <c r="A4" s="48"/>
      <c r="B4" s="48"/>
      <c r="C4" s="48"/>
      <c r="D4" s="48"/>
      <c r="E4" s="48"/>
      <c r="F4" s="48"/>
      <c r="G4" s="48"/>
      <c r="S4" s="46" t="s">
        <v>3</v>
      </c>
    </row>
    <row r="5" spans="1:19">
      <c r="A5" s="48"/>
      <c r="B5" s="48"/>
      <c r="C5" s="48"/>
      <c r="D5" s="48"/>
      <c r="E5" s="48"/>
      <c r="F5" s="48"/>
      <c r="G5" s="48"/>
      <c r="S5" s="47"/>
    </row>
    <row r="6" spans="1:19">
      <c r="A6" s="241" t="s">
        <v>95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</row>
    <row r="7" spans="1:19">
      <c r="A7" s="49"/>
      <c r="B7" s="50"/>
      <c r="C7" s="51" t="s">
        <v>4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1:19">
      <c r="A8" s="50"/>
      <c r="B8" s="52" t="s">
        <v>5</v>
      </c>
      <c r="C8" s="53" t="s">
        <v>6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1:19">
      <c r="A9" s="50"/>
      <c r="B9" s="50"/>
      <c r="C9" s="54" t="s">
        <v>76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</row>
    <row r="10" spans="1:19">
      <c r="A10" s="50"/>
      <c r="B10" s="50"/>
      <c r="C10" s="54" t="s">
        <v>89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19">
      <c r="A11" s="55"/>
      <c r="B11" s="55"/>
      <c r="C11" s="54" t="s">
        <v>8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>
      <c r="A12" s="55"/>
      <c r="B12" s="55"/>
      <c r="C12" s="54" t="s">
        <v>92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</row>
    <row r="13" spans="1:19">
      <c r="A13" s="55"/>
      <c r="B13" s="55"/>
      <c r="C13" s="56" t="s">
        <v>87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>
      <c r="A14" s="243" t="s">
        <v>9</v>
      </c>
      <c r="B14" s="244"/>
      <c r="C14" s="244"/>
      <c r="D14" s="244"/>
      <c r="E14" s="244"/>
      <c r="F14" s="245" t="s">
        <v>10</v>
      </c>
      <c r="G14" s="245" t="s">
        <v>11</v>
      </c>
      <c r="H14" s="246" t="s">
        <v>12</v>
      </c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</row>
    <row r="15" spans="1:19">
      <c r="A15" s="250" t="s">
        <v>13</v>
      </c>
      <c r="B15" s="246" t="s">
        <v>14</v>
      </c>
      <c r="C15" s="246"/>
      <c r="D15" s="246"/>
      <c r="E15" s="246"/>
      <c r="F15" s="245"/>
      <c r="G15" s="245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</row>
    <row r="16" spans="1:19">
      <c r="A16" s="251"/>
      <c r="B16" s="253"/>
      <c r="C16" s="246" t="s">
        <v>15</v>
      </c>
      <c r="D16" s="246"/>
      <c r="E16" s="246"/>
      <c r="F16" s="245"/>
      <c r="G16" s="245"/>
      <c r="H16" s="247" t="s">
        <v>16</v>
      </c>
      <c r="I16" s="247" t="s">
        <v>17</v>
      </c>
      <c r="J16" s="247" t="s">
        <v>18</v>
      </c>
      <c r="K16" s="247" t="s">
        <v>19</v>
      </c>
      <c r="L16" s="247" t="s">
        <v>20</v>
      </c>
      <c r="M16" s="247" t="s">
        <v>21</v>
      </c>
      <c r="N16" s="247" t="s">
        <v>22</v>
      </c>
      <c r="O16" s="247" t="s">
        <v>23</v>
      </c>
      <c r="P16" s="247" t="s">
        <v>24</v>
      </c>
      <c r="Q16" s="247" t="s">
        <v>25</v>
      </c>
      <c r="R16" s="247" t="s">
        <v>26</v>
      </c>
      <c r="S16" s="247" t="s">
        <v>27</v>
      </c>
    </row>
    <row r="17" spans="1:19">
      <c r="A17" s="251"/>
      <c r="B17" s="254"/>
      <c r="C17" s="253"/>
      <c r="D17" s="246" t="s">
        <v>28</v>
      </c>
      <c r="E17" s="246"/>
      <c r="F17" s="245"/>
      <c r="G17" s="245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</row>
    <row r="18" spans="1:19" ht="40.5">
      <c r="A18" s="251"/>
      <c r="B18" s="254"/>
      <c r="C18" s="254"/>
      <c r="D18" s="256"/>
      <c r="E18" s="57" t="s">
        <v>29</v>
      </c>
      <c r="F18" s="245"/>
      <c r="G18" s="245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</row>
    <row r="19" spans="1:19">
      <c r="A19" s="251"/>
      <c r="B19" s="254"/>
      <c r="C19" s="254"/>
      <c r="D19" s="257"/>
      <c r="E19" s="58">
        <v>111</v>
      </c>
      <c r="F19" s="59" t="s">
        <v>30</v>
      </c>
      <c r="G19" s="60">
        <f>SUM(H19:S19)</f>
        <v>0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</row>
    <row r="20" spans="1:19" ht="40.5">
      <c r="A20" s="251"/>
      <c r="B20" s="254"/>
      <c r="C20" s="254"/>
      <c r="D20" s="257"/>
      <c r="E20" s="58">
        <v>112</v>
      </c>
      <c r="F20" s="62" t="s">
        <v>31</v>
      </c>
      <c r="G20" s="60">
        <f t="shared" ref="G20:G52" si="0">SUM(H20:S20)</f>
        <v>0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spans="1:19">
      <c r="A21" s="251"/>
      <c r="B21" s="254"/>
      <c r="C21" s="254"/>
      <c r="D21" s="257"/>
      <c r="E21" s="58">
        <v>113</v>
      </c>
      <c r="F21" s="62" t="s">
        <v>32</v>
      </c>
      <c r="G21" s="60">
        <f t="shared" si="0"/>
        <v>0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19" ht="40.5">
      <c r="A22" s="251"/>
      <c r="B22" s="254"/>
      <c r="C22" s="254"/>
      <c r="D22" s="257"/>
      <c r="E22" s="58">
        <v>116</v>
      </c>
      <c r="F22" s="62" t="s">
        <v>78</v>
      </c>
      <c r="G22" s="60">
        <f t="shared" si="0"/>
        <v>0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spans="1:19">
      <c r="A23" s="251"/>
      <c r="B23" s="254"/>
      <c r="C23" s="254"/>
      <c r="D23" s="257"/>
      <c r="E23" s="58">
        <v>121</v>
      </c>
      <c r="F23" s="62" t="s">
        <v>33</v>
      </c>
      <c r="G23" s="60">
        <f t="shared" si="0"/>
        <v>0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19" ht="60.75">
      <c r="A24" s="251"/>
      <c r="B24" s="254"/>
      <c r="C24" s="254"/>
      <c r="D24" s="257"/>
      <c r="E24" s="58">
        <v>122</v>
      </c>
      <c r="F24" s="62" t="s">
        <v>34</v>
      </c>
      <c r="G24" s="60">
        <f t="shared" si="0"/>
        <v>0</v>
      </c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19" ht="40.5">
      <c r="A25" s="251"/>
      <c r="B25" s="254"/>
      <c r="C25" s="254"/>
      <c r="D25" s="257"/>
      <c r="E25" s="58">
        <v>123</v>
      </c>
      <c r="F25" s="62" t="s">
        <v>35</v>
      </c>
      <c r="G25" s="60">
        <f t="shared" si="0"/>
        <v>0</v>
      </c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ht="60.75">
      <c r="A26" s="251"/>
      <c r="B26" s="254"/>
      <c r="C26" s="254"/>
      <c r="D26" s="257"/>
      <c r="E26" s="58">
        <v>124</v>
      </c>
      <c r="F26" s="59" t="s">
        <v>36</v>
      </c>
      <c r="G26" s="60">
        <f t="shared" si="0"/>
        <v>0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ht="40.5">
      <c r="A27" s="251"/>
      <c r="B27" s="254"/>
      <c r="C27" s="254"/>
      <c r="D27" s="257"/>
      <c r="E27" s="58">
        <v>131</v>
      </c>
      <c r="F27" s="59" t="s">
        <v>37</v>
      </c>
      <c r="G27" s="60">
        <f t="shared" si="0"/>
        <v>0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ht="40.5">
      <c r="A28" s="251"/>
      <c r="B28" s="254"/>
      <c r="C28" s="254"/>
      <c r="D28" s="257"/>
      <c r="E28" s="58">
        <v>135</v>
      </c>
      <c r="F28" s="59" t="s">
        <v>38</v>
      </c>
      <c r="G28" s="60">
        <f t="shared" si="0"/>
        <v>0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t="60.75">
      <c r="A29" s="251"/>
      <c r="B29" s="254"/>
      <c r="C29" s="254"/>
      <c r="D29" s="257"/>
      <c r="E29" s="58">
        <v>136</v>
      </c>
      <c r="F29" s="59" t="s">
        <v>39</v>
      </c>
      <c r="G29" s="60">
        <f t="shared" si="0"/>
        <v>0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1:19">
      <c r="A30" s="251"/>
      <c r="B30" s="254"/>
      <c r="C30" s="254"/>
      <c r="D30" s="257"/>
      <c r="E30" s="58">
        <v>141</v>
      </c>
      <c r="F30" s="59" t="s">
        <v>40</v>
      </c>
      <c r="G30" s="60">
        <f t="shared" si="0"/>
        <v>0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ht="60.75">
      <c r="A31" s="251"/>
      <c r="B31" s="254"/>
      <c r="C31" s="254"/>
      <c r="D31" s="257"/>
      <c r="E31" s="58">
        <v>142</v>
      </c>
      <c r="F31" s="59" t="s">
        <v>41</v>
      </c>
      <c r="G31" s="60">
        <f t="shared" si="0"/>
        <v>0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19" ht="40.5">
      <c r="A32" s="251"/>
      <c r="B32" s="254"/>
      <c r="C32" s="254"/>
      <c r="D32" s="257"/>
      <c r="E32" s="58">
        <v>144</v>
      </c>
      <c r="F32" s="59" t="s">
        <v>42</v>
      </c>
      <c r="G32" s="60">
        <f t="shared" si="0"/>
        <v>0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>
      <c r="A33" s="251"/>
      <c r="B33" s="254"/>
      <c r="C33" s="254"/>
      <c r="D33" s="257"/>
      <c r="E33" s="58">
        <v>149</v>
      </c>
      <c r="F33" s="59" t="s">
        <v>43</v>
      </c>
      <c r="G33" s="60">
        <f t="shared" si="0"/>
        <v>0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1:19">
      <c r="A34" s="251"/>
      <c r="B34" s="254"/>
      <c r="C34" s="254"/>
      <c r="D34" s="257"/>
      <c r="E34" s="58">
        <v>151</v>
      </c>
      <c r="F34" s="59" t="s">
        <v>44</v>
      </c>
      <c r="G34" s="60">
        <f t="shared" si="0"/>
        <v>0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1:19">
      <c r="A35" s="251"/>
      <c r="B35" s="254"/>
      <c r="C35" s="254"/>
      <c r="D35" s="257"/>
      <c r="E35" s="58">
        <v>152</v>
      </c>
      <c r="F35" s="59" t="s">
        <v>45</v>
      </c>
      <c r="G35" s="60">
        <f t="shared" si="0"/>
        <v>0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pans="1:19">
      <c r="A36" s="251"/>
      <c r="B36" s="254"/>
      <c r="C36" s="254"/>
      <c r="D36" s="257"/>
      <c r="E36" s="58">
        <v>153</v>
      </c>
      <c r="F36" s="59" t="s">
        <v>46</v>
      </c>
      <c r="G36" s="60">
        <f t="shared" si="0"/>
        <v>0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>
      <c r="A37" s="251"/>
      <c r="B37" s="254"/>
      <c r="C37" s="254"/>
      <c r="D37" s="257"/>
      <c r="E37" s="58">
        <v>154</v>
      </c>
      <c r="F37" s="59" t="s">
        <v>47</v>
      </c>
      <c r="G37" s="60">
        <f t="shared" si="0"/>
        <v>0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19" ht="40.5">
      <c r="A38" s="251"/>
      <c r="B38" s="254"/>
      <c r="C38" s="254"/>
      <c r="D38" s="257"/>
      <c r="E38" s="58">
        <v>156</v>
      </c>
      <c r="F38" s="59" t="s">
        <v>48</v>
      </c>
      <c r="G38" s="60">
        <f t="shared" si="0"/>
        <v>0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19">
      <c r="A39" s="251"/>
      <c r="B39" s="254"/>
      <c r="C39" s="254"/>
      <c r="D39" s="257"/>
      <c r="E39" s="58">
        <v>159</v>
      </c>
      <c r="F39" s="59" t="s">
        <v>49</v>
      </c>
      <c r="G39" s="60">
        <f t="shared" si="0"/>
        <v>0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19" ht="40.5">
      <c r="A40" s="251"/>
      <c r="B40" s="254"/>
      <c r="C40" s="254"/>
      <c r="D40" s="257"/>
      <c r="E40" s="58">
        <v>161</v>
      </c>
      <c r="F40" s="59" t="s">
        <v>50</v>
      </c>
      <c r="G40" s="60">
        <f t="shared" si="0"/>
        <v>0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  <row r="41" spans="1:19" ht="40.5">
      <c r="A41" s="251"/>
      <c r="B41" s="254"/>
      <c r="C41" s="254"/>
      <c r="D41" s="257"/>
      <c r="E41" s="58">
        <v>162</v>
      </c>
      <c r="F41" s="63" t="s">
        <v>51</v>
      </c>
      <c r="G41" s="60">
        <f t="shared" si="0"/>
        <v>0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</row>
    <row r="42" spans="1:19" ht="40.5">
      <c r="A42" s="251"/>
      <c r="B42" s="254"/>
      <c r="C42" s="254"/>
      <c r="D42" s="257"/>
      <c r="E42" s="64">
        <v>165</v>
      </c>
      <c r="F42" s="65" t="s">
        <v>52</v>
      </c>
      <c r="G42" s="60">
        <f t="shared" si="0"/>
        <v>0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1:19">
      <c r="A43" s="251"/>
      <c r="B43" s="254"/>
      <c r="C43" s="254"/>
      <c r="D43" s="257"/>
      <c r="E43" s="66">
        <v>169</v>
      </c>
      <c r="F43" s="67" t="s">
        <v>53</v>
      </c>
      <c r="G43" s="60">
        <f t="shared" si="0"/>
        <v>0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</row>
    <row r="44" spans="1:19">
      <c r="A44" s="251"/>
      <c r="B44" s="254"/>
      <c r="C44" s="254"/>
      <c r="D44" s="257"/>
      <c r="E44" s="68">
        <v>322</v>
      </c>
      <c r="F44" s="69" t="s">
        <v>54</v>
      </c>
      <c r="G44" s="60">
        <f t="shared" si="0"/>
        <v>0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19">
      <c r="A45" s="251"/>
      <c r="B45" s="254"/>
      <c r="C45" s="254"/>
      <c r="D45" s="257"/>
      <c r="E45" s="70">
        <v>324</v>
      </c>
      <c r="F45" s="65" t="s">
        <v>55</v>
      </c>
      <c r="G45" s="156">
        <f t="shared" si="0"/>
        <v>43204</v>
      </c>
      <c r="H45" s="61">
        <v>4166</v>
      </c>
      <c r="I45" s="61">
        <v>4166</v>
      </c>
      <c r="J45" s="61">
        <v>4166</v>
      </c>
      <c r="K45" s="61">
        <v>4166</v>
      </c>
      <c r="L45" s="61">
        <v>4166</v>
      </c>
      <c r="M45" s="61">
        <v>10234</v>
      </c>
      <c r="N45" s="61"/>
      <c r="O45" s="61"/>
      <c r="P45" s="61">
        <v>3035</v>
      </c>
      <c r="Q45" s="61">
        <v>3035</v>
      </c>
      <c r="R45" s="61">
        <v>3035</v>
      </c>
      <c r="S45" s="61">
        <v>3035</v>
      </c>
    </row>
    <row r="46" spans="1:19" ht="40.5">
      <c r="A46" s="251"/>
      <c r="B46" s="254"/>
      <c r="C46" s="254"/>
      <c r="D46" s="257"/>
      <c r="E46" s="70">
        <v>413</v>
      </c>
      <c r="F46" s="65" t="s">
        <v>56</v>
      </c>
      <c r="G46" s="60">
        <f t="shared" si="0"/>
        <v>0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</row>
    <row r="47" spans="1:19" ht="81">
      <c r="A47" s="251"/>
      <c r="B47" s="254"/>
      <c r="C47" s="254"/>
      <c r="D47" s="257"/>
      <c r="E47" s="58">
        <v>414</v>
      </c>
      <c r="F47" s="71" t="s">
        <v>57</v>
      </c>
      <c r="G47" s="60">
        <f t="shared" si="0"/>
        <v>0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</row>
    <row r="48" spans="1:19" ht="40.5">
      <c r="A48" s="251"/>
      <c r="B48" s="254"/>
      <c r="C48" s="254"/>
      <c r="D48" s="257"/>
      <c r="E48" s="72">
        <v>416</v>
      </c>
      <c r="F48" s="59" t="s">
        <v>58</v>
      </c>
      <c r="G48" s="60">
        <f t="shared" si="0"/>
        <v>0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</row>
    <row r="49" spans="1:20" ht="60.75">
      <c r="A49" s="251"/>
      <c r="B49" s="254"/>
      <c r="C49" s="254"/>
      <c r="D49" s="257"/>
      <c r="E49" s="72">
        <v>418</v>
      </c>
      <c r="F49" s="62" t="s">
        <v>59</v>
      </c>
      <c r="G49" s="60">
        <f t="shared" si="0"/>
        <v>0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</row>
    <row r="50" spans="1:20" ht="17.25" customHeight="1">
      <c r="A50" s="251"/>
      <c r="B50" s="254"/>
      <c r="C50" s="254"/>
      <c r="D50" s="257"/>
      <c r="E50" s="66">
        <v>419</v>
      </c>
      <c r="F50" s="73" t="s">
        <v>60</v>
      </c>
      <c r="G50" s="60">
        <f t="shared" si="0"/>
        <v>0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</row>
    <row r="51" spans="1:20" ht="31.5" customHeight="1">
      <c r="A51" s="251"/>
      <c r="B51" s="254"/>
      <c r="C51" s="254"/>
      <c r="D51" s="257"/>
      <c r="E51" s="68">
        <v>421</v>
      </c>
      <c r="F51" s="69" t="s">
        <v>61</v>
      </c>
      <c r="G51" s="60">
        <f t="shared" si="0"/>
        <v>0</v>
      </c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</row>
    <row r="52" spans="1:20" ht="27" customHeight="1">
      <c r="A52" s="252"/>
      <c r="B52" s="255"/>
      <c r="C52" s="255"/>
      <c r="D52" s="258"/>
      <c r="E52" s="68">
        <v>423</v>
      </c>
      <c r="F52" s="69" t="s">
        <v>62</v>
      </c>
      <c r="G52" s="60">
        <f t="shared" si="0"/>
        <v>0</v>
      </c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</row>
    <row r="53" spans="1:20" ht="28.5" customHeight="1">
      <c r="A53" s="259"/>
      <c r="B53" s="259"/>
      <c r="C53" s="259"/>
      <c r="D53" s="259"/>
      <c r="E53" s="74"/>
      <c r="F53" s="74" t="s">
        <v>63</v>
      </c>
      <c r="G53" s="60">
        <f>SUM(H53:S53)</f>
        <v>43204</v>
      </c>
      <c r="H53" s="75">
        <f>SUM(H19:H52)</f>
        <v>4166</v>
      </c>
      <c r="I53" s="75">
        <f>SUM(I19:I52)</f>
        <v>4166</v>
      </c>
      <c r="J53" s="75">
        <f t="shared" ref="J53:S53" si="1">SUM(J19:J52)</f>
        <v>4166</v>
      </c>
      <c r="K53" s="75">
        <f t="shared" si="1"/>
        <v>4166</v>
      </c>
      <c r="L53" s="75">
        <f t="shared" si="1"/>
        <v>4166</v>
      </c>
      <c r="M53" s="75">
        <f t="shared" si="1"/>
        <v>10234</v>
      </c>
      <c r="N53" s="75">
        <f t="shared" si="1"/>
        <v>0</v>
      </c>
      <c r="O53" s="75">
        <f t="shared" si="1"/>
        <v>0</v>
      </c>
      <c r="P53" s="75">
        <f t="shared" si="1"/>
        <v>3035</v>
      </c>
      <c r="Q53" s="75">
        <f t="shared" si="1"/>
        <v>3035</v>
      </c>
      <c r="R53" s="75">
        <f t="shared" si="1"/>
        <v>3035</v>
      </c>
      <c r="S53" s="75">
        <f t="shared" si="1"/>
        <v>3035</v>
      </c>
    </row>
    <row r="54" spans="1:20" ht="19.5" customHeight="1">
      <c r="D54" s="248"/>
      <c r="E54" s="248"/>
      <c r="F54" s="248"/>
      <c r="I54" s="76"/>
      <c r="J54" s="76"/>
      <c r="K54" s="76"/>
      <c r="L54" s="260"/>
      <c r="M54" s="260"/>
      <c r="N54" s="260"/>
      <c r="O54" s="260"/>
      <c r="P54" s="260"/>
    </row>
    <row r="55" spans="1:20" ht="95.25" customHeight="1">
      <c r="D55" s="261" t="s">
        <v>64</v>
      </c>
      <c r="E55" s="261"/>
      <c r="F55" s="261"/>
      <c r="G55" s="46" t="s">
        <v>65</v>
      </c>
      <c r="J55" s="32" t="s">
        <v>93</v>
      </c>
      <c r="K55" s="33"/>
    </row>
    <row r="56" spans="1:20" ht="17.25" customHeight="1">
      <c r="G56" s="249" t="s">
        <v>66</v>
      </c>
      <c r="H56" s="249"/>
      <c r="J56" s="1" t="s">
        <v>67</v>
      </c>
      <c r="K56" s="1"/>
    </row>
    <row r="57" spans="1:20" ht="15.75" customHeight="1">
      <c r="F57" s="78"/>
      <c r="G57" s="262" t="s">
        <v>68</v>
      </c>
      <c r="H57" s="262"/>
      <c r="J57" s="1"/>
      <c r="K57" s="1"/>
    </row>
    <row r="58" spans="1:20" ht="49.5" customHeight="1">
      <c r="D58" s="261" t="s">
        <v>69</v>
      </c>
      <c r="E58" s="261"/>
      <c r="F58" s="261"/>
      <c r="G58" s="46" t="s">
        <v>65</v>
      </c>
      <c r="J58" s="32" t="s">
        <v>94</v>
      </c>
      <c r="K58" s="33"/>
    </row>
    <row r="59" spans="1:20" ht="15.75" customHeight="1">
      <c r="G59" s="249" t="s">
        <v>66</v>
      </c>
      <c r="H59" s="249"/>
      <c r="J59" s="46" t="s">
        <v>67</v>
      </c>
      <c r="T59" s="79"/>
    </row>
    <row r="60" spans="1:20" ht="31.5" customHeight="1"/>
    <row r="61" spans="1:20" ht="15.75" customHeight="1">
      <c r="S61" s="47" t="s">
        <v>70</v>
      </c>
    </row>
    <row r="62" spans="1:20" ht="15.75" customHeight="1">
      <c r="A62" s="239"/>
      <c r="B62" s="239"/>
      <c r="C62" s="239"/>
      <c r="D62" s="239"/>
      <c r="E62" s="239"/>
      <c r="F62" s="239"/>
      <c r="G62" s="239"/>
      <c r="S62" s="47" t="s">
        <v>1</v>
      </c>
    </row>
    <row r="63" spans="1:20" ht="15.75" customHeight="1">
      <c r="A63" s="240"/>
      <c r="B63" s="240"/>
      <c r="C63" s="240"/>
      <c r="D63" s="240"/>
      <c r="E63" s="240"/>
      <c r="F63" s="240"/>
      <c r="G63" s="240"/>
      <c r="S63" s="47" t="s">
        <v>2</v>
      </c>
      <c r="T63" s="80"/>
    </row>
    <row r="64" spans="1:20" ht="12" customHeight="1">
      <c r="A64" s="48"/>
      <c r="B64" s="48"/>
      <c r="C64" s="48"/>
      <c r="D64" s="48"/>
      <c r="E64" s="48"/>
      <c r="F64" s="48"/>
      <c r="G64" s="48"/>
      <c r="S64" s="46" t="s">
        <v>3</v>
      </c>
    </row>
    <row r="65" spans="1:19">
      <c r="A65" s="48"/>
      <c r="B65" s="48"/>
      <c r="C65" s="48"/>
      <c r="D65" s="48"/>
      <c r="E65" s="48"/>
      <c r="F65" s="48"/>
      <c r="G65" s="48"/>
      <c r="S65" s="47"/>
    </row>
    <row r="66" spans="1:19">
      <c r="A66" s="263" t="s">
        <v>71</v>
      </c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</row>
    <row r="67" spans="1:19">
      <c r="A67" s="49"/>
      <c r="B67" s="50"/>
      <c r="C67" s="51" t="s">
        <v>4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 spans="1:19">
      <c r="A68" s="50"/>
      <c r="B68" s="52" t="s">
        <v>5</v>
      </c>
      <c r="C68" s="53" t="s">
        <v>6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</row>
    <row r="69" spans="1:19">
      <c r="A69" s="50"/>
      <c r="B69" s="50"/>
      <c r="C69" s="54" t="s">
        <v>76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</row>
    <row r="70" spans="1:19">
      <c r="A70" s="50"/>
      <c r="B70" s="50"/>
      <c r="C70" s="54" t="s">
        <v>89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</row>
    <row r="71" spans="1:19">
      <c r="A71" s="55"/>
      <c r="B71" s="55"/>
      <c r="C71" s="54" t="s">
        <v>8</v>
      </c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</row>
    <row r="72" spans="1:19">
      <c r="A72" s="55"/>
      <c r="B72" s="55"/>
      <c r="C72" s="54" t="s">
        <v>72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19">
      <c r="A73" s="55"/>
      <c r="B73" s="55"/>
      <c r="C73" s="5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1:19">
      <c r="A74" s="243" t="s">
        <v>9</v>
      </c>
      <c r="B74" s="244"/>
      <c r="C74" s="244"/>
      <c r="D74" s="244"/>
      <c r="E74" s="244"/>
      <c r="F74" s="245" t="s">
        <v>10</v>
      </c>
      <c r="G74" s="245" t="s">
        <v>11</v>
      </c>
      <c r="H74" s="246" t="s">
        <v>12</v>
      </c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</row>
    <row r="75" spans="1:19">
      <c r="A75" s="250" t="s">
        <v>13</v>
      </c>
      <c r="B75" s="246" t="s">
        <v>14</v>
      </c>
      <c r="C75" s="246"/>
      <c r="D75" s="246"/>
      <c r="E75" s="246"/>
      <c r="F75" s="245"/>
      <c r="G75" s="245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</row>
    <row r="76" spans="1:19">
      <c r="A76" s="251"/>
      <c r="B76" s="253"/>
      <c r="C76" s="246" t="s">
        <v>15</v>
      </c>
      <c r="D76" s="246"/>
      <c r="E76" s="246"/>
      <c r="F76" s="245"/>
      <c r="G76" s="245"/>
      <c r="H76" s="247" t="s">
        <v>16</v>
      </c>
      <c r="I76" s="247" t="s">
        <v>17</v>
      </c>
      <c r="J76" s="247" t="s">
        <v>18</v>
      </c>
      <c r="K76" s="247" t="s">
        <v>19</v>
      </c>
      <c r="L76" s="247" t="s">
        <v>20</v>
      </c>
      <c r="M76" s="247" t="s">
        <v>21</v>
      </c>
      <c r="N76" s="247" t="s">
        <v>22</v>
      </c>
      <c r="O76" s="247" t="s">
        <v>23</v>
      </c>
      <c r="P76" s="247" t="s">
        <v>24</v>
      </c>
      <c r="Q76" s="247" t="s">
        <v>25</v>
      </c>
      <c r="R76" s="247" t="s">
        <v>26</v>
      </c>
      <c r="S76" s="247" t="s">
        <v>27</v>
      </c>
    </row>
    <row r="77" spans="1:19">
      <c r="A77" s="251"/>
      <c r="B77" s="254"/>
      <c r="C77" s="253"/>
      <c r="D77" s="246" t="s">
        <v>28</v>
      </c>
      <c r="E77" s="246"/>
      <c r="F77" s="245"/>
      <c r="G77" s="245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</row>
    <row r="78" spans="1:19" ht="40.5">
      <c r="A78" s="251"/>
      <c r="B78" s="254"/>
      <c r="C78" s="254"/>
      <c r="D78" s="256"/>
      <c r="E78" s="57" t="s">
        <v>29</v>
      </c>
      <c r="F78" s="245"/>
      <c r="G78" s="245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</row>
    <row r="79" spans="1:19">
      <c r="A79" s="251"/>
      <c r="B79" s="254"/>
      <c r="C79" s="254"/>
      <c r="D79" s="257"/>
      <c r="E79" s="58">
        <v>111</v>
      </c>
      <c r="F79" s="59" t="s">
        <v>30</v>
      </c>
      <c r="G79" s="60">
        <f>SUM(H79:S79)</f>
        <v>0</v>
      </c>
      <c r="H79" s="81">
        <f>G19</f>
        <v>0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</row>
    <row r="80" spans="1:19" ht="40.5">
      <c r="A80" s="251"/>
      <c r="B80" s="254"/>
      <c r="C80" s="254"/>
      <c r="D80" s="257"/>
      <c r="E80" s="58">
        <v>112</v>
      </c>
      <c r="F80" s="62" t="s">
        <v>31</v>
      </c>
      <c r="G80" s="60">
        <f t="shared" ref="G80:G111" si="2">SUM(H80:S80)</f>
        <v>0</v>
      </c>
      <c r="H80" s="81">
        <f>G20</f>
        <v>0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</row>
    <row r="81" spans="1:19">
      <c r="A81" s="251"/>
      <c r="B81" s="254"/>
      <c r="C81" s="254"/>
      <c r="D81" s="257"/>
      <c r="E81" s="58">
        <v>113</v>
      </c>
      <c r="F81" s="62" t="s">
        <v>32</v>
      </c>
      <c r="G81" s="60">
        <f t="shared" si="2"/>
        <v>0</v>
      </c>
      <c r="H81" s="81">
        <f>G21</f>
        <v>0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</row>
    <row r="82" spans="1:19">
      <c r="A82" s="251"/>
      <c r="B82" s="254"/>
      <c r="C82" s="254"/>
      <c r="D82" s="257"/>
      <c r="E82" s="58">
        <v>121</v>
      </c>
      <c r="F82" s="62" t="s">
        <v>33</v>
      </c>
      <c r="G82" s="60">
        <f t="shared" si="2"/>
        <v>0</v>
      </c>
      <c r="H82" s="81">
        <f>G23</f>
        <v>0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</row>
    <row r="83" spans="1:19" ht="60.75">
      <c r="A83" s="251"/>
      <c r="B83" s="254"/>
      <c r="C83" s="254"/>
      <c r="D83" s="257"/>
      <c r="E83" s="58">
        <v>122</v>
      </c>
      <c r="F83" s="62" t="s">
        <v>34</v>
      </c>
      <c r="G83" s="60">
        <f t="shared" si="2"/>
        <v>0</v>
      </c>
      <c r="H83" s="81">
        <f t="shared" ref="H83:H111" si="3">G24</f>
        <v>0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</row>
    <row r="84" spans="1:19" ht="40.5">
      <c r="A84" s="251"/>
      <c r="B84" s="254"/>
      <c r="C84" s="254"/>
      <c r="D84" s="257"/>
      <c r="E84" s="58">
        <v>123</v>
      </c>
      <c r="F84" s="62" t="s">
        <v>35</v>
      </c>
      <c r="G84" s="60">
        <f t="shared" si="2"/>
        <v>0</v>
      </c>
      <c r="H84" s="81">
        <f t="shared" si="3"/>
        <v>0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</row>
    <row r="85" spans="1:19" ht="60.75">
      <c r="A85" s="251"/>
      <c r="B85" s="254"/>
      <c r="C85" s="254"/>
      <c r="D85" s="257"/>
      <c r="E85" s="58">
        <v>124</v>
      </c>
      <c r="F85" s="59" t="s">
        <v>36</v>
      </c>
      <c r="G85" s="60">
        <f t="shared" si="2"/>
        <v>0</v>
      </c>
      <c r="H85" s="81">
        <f t="shared" si="3"/>
        <v>0</v>
      </c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</row>
    <row r="86" spans="1:19" ht="40.5">
      <c r="A86" s="251"/>
      <c r="B86" s="254"/>
      <c r="C86" s="254"/>
      <c r="D86" s="257"/>
      <c r="E86" s="58">
        <v>131</v>
      </c>
      <c r="F86" s="59" t="s">
        <v>37</v>
      </c>
      <c r="G86" s="60">
        <f t="shared" si="2"/>
        <v>0</v>
      </c>
      <c r="H86" s="81">
        <f t="shared" si="3"/>
        <v>0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</row>
    <row r="87" spans="1:19" ht="40.5">
      <c r="A87" s="251"/>
      <c r="B87" s="254"/>
      <c r="C87" s="254"/>
      <c r="D87" s="257"/>
      <c r="E87" s="58">
        <v>135</v>
      </c>
      <c r="F87" s="59" t="s">
        <v>38</v>
      </c>
      <c r="G87" s="60">
        <f t="shared" si="2"/>
        <v>0</v>
      </c>
      <c r="H87" s="81">
        <f t="shared" si="3"/>
        <v>0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</row>
    <row r="88" spans="1:19" ht="60.75">
      <c r="A88" s="251"/>
      <c r="B88" s="254"/>
      <c r="C88" s="254"/>
      <c r="D88" s="257"/>
      <c r="E88" s="58">
        <v>136</v>
      </c>
      <c r="F88" s="59" t="s">
        <v>39</v>
      </c>
      <c r="G88" s="60">
        <f t="shared" si="2"/>
        <v>0</v>
      </c>
      <c r="H88" s="81">
        <f t="shared" si="3"/>
        <v>0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</row>
    <row r="89" spans="1:19">
      <c r="A89" s="251"/>
      <c r="B89" s="254"/>
      <c r="C89" s="254"/>
      <c r="D89" s="257"/>
      <c r="E89" s="58">
        <v>141</v>
      </c>
      <c r="F89" s="59" t="s">
        <v>40</v>
      </c>
      <c r="G89" s="60">
        <f t="shared" si="2"/>
        <v>0</v>
      </c>
      <c r="H89" s="81">
        <f t="shared" si="3"/>
        <v>0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</row>
    <row r="90" spans="1:19" ht="60.75">
      <c r="A90" s="251"/>
      <c r="B90" s="254"/>
      <c r="C90" s="254"/>
      <c r="D90" s="257"/>
      <c r="E90" s="58">
        <v>142</v>
      </c>
      <c r="F90" s="59" t="s">
        <v>41</v>
      </c>
      <c r="G90" s="60">
        <f t="shared" si="2"/>
        <v>0</v>
      </c>
      <c r="H90" s="81">
        <f t="shared" si="3"/>
        <v>0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</row>
    <row r="91" spans="1:19" ht="40.5">
      <c r="A91" s="251"/>
      <c r="B91" s="254"/>
      <c r="C91" s="254"/>
      <c r="D91" s="257"/>
      <c r="E91" s="58">
        <v>144</v>
      </c>
      <c r="F91" s="59" t="s">
        <v>42</v>
      </c>
      <c r="G91" s="60">
        <f t="shared" si="2"/>
        <v>0</v>
      </c>
      <c r="H91" s="81">
        <f t="shared" si="3"/>
        <v>0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</row>
    <row r="92" spans="1:19">
      <c r="A92" s="251"/>
      <c r="B92" s="254"/>
      <c r="C92" s="254"/>
      <c r="D92" s="257"/>
      <c r="E92" s="58">
        <v>149</v>
      </c>
      <c r="F92" s="59" t="s">
        <v>43</v>
      </c>
      <c r="G92" s="60">
        <f t="shared" si="2"/>
        <v>0</v>
      </c>
      <c r="H92" s="81">
        <f t="shared" si="3"/>
        <v>0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</row>
    <row r="93" spans="1:19">
      <c r="A93" s="251"/>
      <c r="B93" s="254"/>
      <c r="C93" s="254"/>
      <c r="D93" s="257"/>
      <c r="E93" s="58">
        <v>151</v>
      </c>
      <c r="F93" s="59" t="s">
        <v>44</v>
      </c>
      <c r="G93" s="60">
        <f t="shared" si="2"/>
        <v>0</v>
      </c>
      <c r="H93" s="81">
        <f t="shared" si="3"/>
        <v>0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</row>
    <row r="94" spans="1:19">
      <c r="A94" s="251"/>
      <c r="B94" s="254"/>
      <c r="C94" s="254"/>
      <c r="D94" s="257"/>
      <c r="E94" s="58">
        <v>152</v>
      </c>
      <c r="F94" s="59" t="s">
        <v>45</v>
      </c>
      <c r="G94" s="60">
        <f t="shared" si="2"/>
        <v>0</v>
      </c>
      <c r="H94" s="81">
        <f t="shared" si="3"/>
        <v>0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</row>
    <row r="95" spans="1:19">
      <c r="A95" s="251"/>
      <c r="B95" s="254"/>
      <c r="C95" s="254"/>
      <c r="D95" s="257"/>
      <c r="E95" s="58">
        <v>153</v>
      </c>
      <c r="F95" s="59" t="s">
        <v>46</v>
      </c>
      <c r="G95" s="60">
        <f t="shared" si="2"/>
        <v>0</v>
      </c>
      <c r="H95" s="81">
        <f t="shared" si="3"/>
        <v>0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</row>
    <row r="96" spans="1:19">
      <c r="A96" s="251"/>
      <c r="B96" s="254"/>
      <c r="C96" s="254"/>
      <c r="D96" s="257"/>
      <c r="E96" s="58">
        <v>154</v>
      </c>
      <c r="F96" s="59" t="s">
        <v>47</v>
      </c>
      <c r="G96" s="60">
        <f t="shared" si="2"/>
        <v>0</v>
      </c>
      <c r="H96" s="81">
        <f t="shared" si="3"/>
        <v>0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</row>
    <row r="97" spans="1:19" ht="40.5">
      <c r="A97" s="251"/>
      <c r="B97" s="254"/>
      <c r="C97" s="254"/>
      <c r="D97" s="257"/>
      <c r="E97" s="58">
        <v>156</v>
      </c>
      <c r="F97" s="59" t="s">
        <v>48</v>
      </c>
      <c r="G97" s="60">
        <f t="shared" si="2"/>
        <v>0</v>
      </c>
      <c r="H97" s="81">
        <f t="shared" si="3"/>
        <v>0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</row>
    <row r="98" spans="1:19">
      <c r="A98" s="251"/>
      <c r="B98" s="254"/>
      <c r="C98" s="254"/>
      <c r="D98" s="257"/>
      <c r="E98" s="58">
        <v>159</v>
      </c>
      <c r="F98" s="59" t="s">
        <v>49</v>
      </c>
      <c r="G98" s="60">
        <f t="shared" si="2"/>
        <v>0</v>
      </c>
      <c r="H98" s="81">
        <f t="shared" si="3"/>
        <v>0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</row>
    <row r="99" spans="1:19" ht="40.5">
      <c r="A99" s="251"/>
      <c r="B99" s="254"/>
      <c r="C99" s="254"/>
      <c r="D99" s="257"/>
      <c r="E99" s="58">
        <v>161</v>
      </c>
      <c r="F99" s="59" t="s">
        <v>50</v>
      </c>
      <c r="G99" s="60">
        <f t="shared" si="2"/>
        <v>0</v>
      </c>
      <c r="H99" s="81">
        <f t="shared" si="3"/>
        <v>0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</row>
    <row r="100" spans="1:19" ht="40.5">
      <c r="A100" s="251"/>
      <c r="B100" s="254"/>
      <c r="C100" s="254"/>
      <c r="D100" s="257"/>
      <c r="E100" s="58">
        <v>162</v>
      </c>
      <c r="F100" s="63" t="s">
        <v>51</v>
      </c>
      <c r="G100" s="60">
        <f t="shared" si="2"/>
        <v>0</v>
      </c>
      <c r="H100" s="81">
        <f t="shared" si="3"/>
        <v>0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</row>
    <row r="101" spans="1:19" ht="40.5">
      <c r="A101" s="251"/>
      <c r="B101" s="254"/>
      <c r="C101" s="254"/>
      <c r="D101" s="257"/>
      <c r="E101" s="64">
        <v>165</v>
      </c>
      <c r="F101" s="65" t="s">
        <v>52</v>
      </c>
      <c r="G101" s="60">
        <f t="shared" si="2"/>
        <v>0</v>
      </c>
      <c r="H101" s="81">
        <f t="shared" si="3"/>
        <v>0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</row>
    <row r="102" spans="1:19">
      <c r="A102" s="251"/>
      <c r="B102" s="254"/>
      <c r="C102" s="254"/>
      <c r="D102" s="257"/>
      <c r="E102" s="66">
        <v>169</v>
      </c>
      <c r="F102" s="67" t="s">
        <v>53</v>
      </c>
      <c r="G102" s="60">
        <f t="shared" si="2"/>
        <v>0</v>
      </c>
      <c r="H102" s="81">
        <f t="shared" si="3"/>
        <v>0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</row>
    <row r="103" spans="1:19">
      <c r="A103" s="251"/>
      <c r="B103" s="254"/>
      <c r="C103" s="254"/>
      <c r="D103" s="257"/>
      <c r="E103" s="68">
        <v>322</v>
      </c>
      <c r="F103" s="69" t="s">
        <v>54</v>
      </c>
      <c r="G103" s="60">
        <f t="shared" si="2"/>
        <v>0</v>
      </c>
      <c r="H103" s="81">
        <f t="shared" si="3"/>
        <v>0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19">
      <c r="A104" s="251"/>
      <c r="B104" s="254"/>
      <c r="C104" s="254"/>
      <c r="D104" s="257"/>
      <c r="E104" s="70">
        <v>324</v>
      </c>
      <c r="F104" s="65" t="s">
        <v>55</v>
      </c>
      <c r="G104" s="60">
        <f t="shared" si="2"/>
        <v>43204</v>
      </c>
      <c r="H104" s="81">
        <f t="shared" si="3"/>
        <v>43204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</row>
    <row r="105" spans="1:19" ht="40.5">
      <c r="A105" s="251"/>
      <c r="B105" s="254"/>
      <c r="C105" s="254"/>
      <c r="D105" s="257"/>
      <c r="E105" s="70">
        <v>413</v>
      </c>
      <c r="F105" s="65" t="s">
        <v>56</v>
      </c>
      <c r="G105" s="60">
        <f t="shared" si="2"/>
        <v>0</v>
      </c>
      <c r="H105" s="81">
        <f t="shared" si="3"/>
        <v>0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</row>
    <row r="106" spans="1:19" ht="81">
      <c r="A106" s="251"/>
      <c r="B106" s="254"/>
      <c r="C106" s="254"/>
      <c r="D106" s="257"/>
      <c r="E106" s="58">
        <v>414</v>
      </c>
      <c r="F106" s="71" t="s">
        <v>57</v>
      </c>
      <c r="G106" s="60">
        <f t="shared" si="2"/>
        <v>0</v>
      </c>
      <c r="H106" s="81">
        <f t="shared" si="3"/>
        <v>0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</row>
    <row r="107" spans="1:19" ht="40.5">
      <c r="A107" s="251"/>
      <c r="B107" s="254"/>
      <c r="C107" s="254"/>
      <c r="D107" s="257"/>
      <c r="E107" s="72">
        <v>416</v>
      </c>
      <c r="F107" s="59" t="s">
        <v>58</v>
      </c>
      <c r="G107" s="60">
        <f t="shared" si="2"/>
        <v>0</v>
      </c>
      <c r="H107" s="81">
        <f t="shared" si="3"/>
        <v>0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</row>
    <row r="108" spans="1:19" ht="60.75">
      <c r="A108" s="251"/>
      <c r="B108" s="254"/>
      <c r="C108" s="254"/>
      <c r="D108" s="257"/>
      <c r="E108" s="72">
        <v>418</v>
      </c>
      <c r="F108" s="62" t="s">
        <v>59</v>
      </c>
      <c r="G108" s="60">
        <f t="shared" si="2"/>
        <v>0</v>
      </c>
      <c r="H108" s="81">
        <f t="shared" si="3"/>
        <v>0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</row>
    <row r="109" spans="1:19" ht="40.5">
      <c r="A109" s="251"/>
      <c r="B109" s="254"/>
      <c r="C109" s="254"/>
      <c r="D109" s="257"/>
      <c r="E109" s="66">
        <v>419</v>
      </c>
      <c r="F109" s="73" t="s">
        <v>60</v>
      </c>
      <c r="G109" s="60">
        <f t="shared" si="2"/>
        <v>0</v>
      </c>
      <c r="H109" s="81">
        <f t="shared" si="3"/>
        <v>0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</row>
    <row r="110" spans="1:19" ht="60.75">
      <c r="A110" s="251"/>
      <c r="B110" s="254"/>
      <c r="C110" s="254"/>
      <c r="D110" s="257"/>
      <c r="E110" s="68">
        <v>421</v>
      </c>
      <c r="F110" s="69" t="s">
        <v>61</v>
      </c>
      <c r="G110" s="60">
        <f t="shared" si="2"/>
        <v>0</v>
      </c>
      <c r="H110" s="81">
        <f t="shared" si="3"/>
        <v>0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</row>
    <row r="111" spans="1:19" ht="60.75">
      <c r="A111" s="252"/>
      <c r="B111" s="255"/>
      <c r="C111" s="255"/>
      <c r="D111" s="258"/>
      <c r="E111" s="68">
        <v>423</v>
      </c>
      <c r="F111" s="69" t="s">
        <v>62</v>
      </c>
      <c r="G111" s="60">
        <f t="shared" si="2"/>
        <v>0</v>
      </c>
      <c r="H111" s="81">
        <f t="shared" si="3"/>
        <v>0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</row>
    <row r="112" spans="1:19">
      <c r="A112" s="259"/>
      <c r="B112" s="259"/>
      <c r="C112" s="259"/>
      <c r="D112" s="259"/>
      <c r="E112" s="74"/>
      <c r="F112" s="74" t="s">
        <v>63</v>
      </c>
      <c r="G112" s="60">
        <f>SUM(H112:S112)</f>
        <v>43204</v>
      </c>
      <c r="H112" s="75">
        <f>SUM(H79:H111)</f>
        <v>43204</v>
      </c>
      <c r="I112" s="75">
        <f t="shared" ref="I112:S112" si="4">SUM(I79:I111)</f>
        <v>0</v>
      </c>
      <c r="J112" s="75">
        <f t="shared" si="4"/>
        <v>0</v>
      </c>
      <c r="K112" s="75">
        <f t="shared" si="4"/>
        <v>0</v>
      </c>
      <c r="L112" s="75">
        <f t="shared" si="4"/>
        <v>0</v>
      </c>
      <c r="M112" s="75">
        <f t="shared" si="4"/>
        <v>0</v>
      </c>
      <c r="N112" s="75">
        <f t="shared" si="4"/>
        <v>0</v>
      </c>
      <c r="O112" s="75">
        <f t="shared" si="4"/>
        <v>0</v>
      </c>
      <c r="P112" s="75">
        <f t="shared" si="4"/>
        <v>0</v>
      </c>
      <c r="Q112" s="75">
        <f t="shared" si="4"/>
        <v>0</v>
      </c>
      <c r="R112" s="75">
        <f t="shared" si="4"/>
        <v>0</v>
      </c>
      <c r="S112" s="75">
        <f t="shared" si="4"/>
        <v>0</v>
      </c>
    </row>
    <row r="113" spans="4:16">
      <c r="D113" s="248"/>
      <c r="E113" s="248"/>
      <c r="F113" s="248"/>
      <c r="I113" s="76"/>
      <c r="J113" s="76"/>
      <c r="K113" s="76"/>
      <c r="L113" s="260"/>
      <c r="M113" s="260"/>
      <c r="N113" s="260"/>
      <c r="O113" s="260"/>
      <c r="P113" s="260"/>
    </row>
    <row r="114" spans="4:16">
      <c r="D114" s="261" t="s">
        <v>64</v>
      </c>
      <c r="E114" s="261"/>
      <c r="F114" s="261"/>
      <c r="G114" s="46" t="s">
        <v>65</v>
      </c>
      <c r="J114" s="77"/>
      <c r="K114" s="77"/>
    </row>
    <row r="115" spans="4:16">
      <c r="G115" s="249" t="s">
        <v>66</v>
      </c>
      <c r="H115" s="249"/>
      <c r="J115" s="46" t="s">
        <v>67</v>
      </c>
    </row>
    <row r="116" spans="4:16">
      <c r="F116" s="78"/>
      <c r="G116" s="262" t="s">
        <v>68</v>
      </c>
      <c r="H116" s="262"/>
    </row>
    <row r="117" spans="4:16">
      <c r="D117" s="261" t="s">
        <v>69</v>
      </c>
      <c r="E117" s="261"/>
      <c r="F117" s="261"/>
      <c r="G117" s="46" t="s">
        <v>65</v>
      </c>
      <c r="J117" s="77"/>
      <c r="K117" s="77"/>
    </row>
    <row r="118" spans="4:16">
      <c r="G118" s="249" t="s">
        <v>66</v>
      </c>
      <c r="H118" s="249"/>
      <c r="J118" s="46" t="s">
        <v>67</v>
      </c>
    </row>
  </sheetData>
  <mergeCells count="68">
    <mergeCell ref="G118:H118"/>
    <mergeCell ref="D113:F113"/>
    <mergeCell ref="D114:F114"/>
    <mergeCell ref="G115:H115"/>
    <mergeCell ref="G116:H116"/>
    <mergeCell ref="D117:F117"/>
    <mergeCell ref="Q76:Q78"/>
    <mergeCell ref="C77:C111"/>
    <mergeCell ref="D77:E77"/>
    <mergeCell ref="D78:D111"/>
    <mergeCell ref="A112:D112"/>
    <mergeCell ref="L76:L78"/>
    <mergeCell ref="M76:M78"/>
    <mergeCell ref="H76:H78"/>
    <mergeCell ref="I76:I78"/>
    <mergeCell ref="J76:J78"/>
    <mergeCell ref="K76:K78"/>
    <mergeCell ref="L113:P113"/>
    <mergeCell ref="N76:N78"/>
    <mergeCell ref="O76:O78"/>
    <mergeCell ref="P76:P78"/>
    <mergeCell ref="A63:G63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  <mergeCell ref="R76:R78"/>
    <mergeCell ref="S76:S78"/>
    <mergeCell ref="D55:F55"/>
    <mergeCell ref="G56:H56"/>
    <mergeCell ref="G57:H57"/>
    <mergeCell ref="D58:F58"/>
    <mergeCell ref="G59:H59"/>
    <mergeCell ref="A62:G62"/>
    <mergeCell ref="S16:S18"/>
    <mergeCell ref="C17:C52"/>
    <mergeCell ref="D17:E17"/>
    <mergeCell ref="D18:D52"/>
    <mergeCell ref="A53:D53"/>
    <mergeCell ref="D54:F54"/>
    <mergeCell ref="L54:P54"/>
    <mergeCell ref="M16:M18"/>
    <mergeCell ref="N16:N18"/>
    <mergeCell ref="O16:O18"/>
    <mergeCell ref="P16:P18"/>
    <mergeCell ref="Q16:Q18"/>
    <mergeCell ref="R16:R18"/>
    <mergeCell ref="C16:E16"/>
    <mergeCell ref="H16:H18"/>
    <mergeCell ref="I16:I18"/>
    <mergeCell ref="J16:J18"/>
    <mergeCell ref="K16:K18"/>
    <mergeCell ref="L16:L18"/>
    <mergeCell ref="A2:G2"/>
    <mergeCell ref="A3:G3"/>
    <mergeCell ref="A6:S6"/>
    <mergeCell ref="A14:E14"/>
    <mergeCell ref="F14:F18"/>
    <mergeCell ref="G14:G18"/>
    <mergeCell ref="H14:S15"/>
    <mergeCell ref="A15:A52"/>
    <mergeCell ref="B15:E15"/>
    <mergeCell ref="B16:B52"/>
  </mergeCell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18"/>
  <sheetViews>
    <sheetView view="pageBreakPreview" topLeftCell="A19" zoomScale="89" zoomScaleNormal="100" zoomScaleSheetLayoutView="89" workbookViewId="0">
      <selection activeCell="N51" sqref="N51"/>
    </sheetView>
  </sheetViews>
  <sheetFormatPr defaultColWidth="9.140625" defaultRowHeight="12.75"/>
  <cols>
    <col min="1" max="1" width="4.42578125" style="1" customWidth="1"/>
    <col min="2" max="2" width="6.140625" style="1" customWidth="1"/>
    <col min="3" max="3" width="4.5703125" style="1" customWidth="1"/>
    <col min="4" max="4" width="5.28515625" style="1" customWidth="1"/>
    <col min="5" max="5" width="10.140625" style="1" customWidth="1"/>
    <col min="6" max="6" width="48.85546875" style="1" customWidth="1"/>
    <col min="7" max="7" width="11.28515625" style="1" customWidth="1"/>
    <col min="8" max="19" width="9.85546875" style="1" customWidth="1"/>
    <col min="20" max="16384" width="9.140625" style="1"/>
  </cols>
  <sheetData>
    <row r="1" spans="1:19" ht="15">
      <c r="O1" s="2"/>
      <c r="S1" s="3" t="s">
        <v>0</v>
      </c>
    </row>
    <row r="2" spans="1:19" ht="18.75">
      <c r="A2" s="182"/>
      <c r="B2" s="182"/>
      <c r="C2" s="182"/>
      <c r="D2" s="182"/>
      <c r="E2" s="182"/>
      <c r="F2" s="182"/>
      <c r="G2" s="182"/>
      <c r="O2" s="4"/>
      <c r="P2" s="5"/>
      <c r="S2" s="3" t="s">
        <v>1</v>
      </c>
    </row>
    <row r="3" spans="1:19" ht="18.75">
      <c r="A3" s="173"/>
      <c r="B3" s="173"/>
      <c r="C3" s="173"/>
      <c r="D3" s="173"/>
      <c r="E3" s="173"/>
      <c r="F3" s="173"/>
      <c r="G3" s="173"/>
      <c r="O3" s="4"/>
      <c r="P3" s="5"/>
      <c r="S3" s="3" t="s">
        <v>2</v>
      </c>
    </row>
    <row r="4" spans="1:19" ht="18.75">
      <c r="A4" s="40"/>
      <c r="B4" s="40"/>
      <c r="C4" s="40"/>
      <c r="D4" s="40"/>
      <c r="E4" s="40"/>
      <c r="F4" s="40"/>
      <c r="G4" s="40"/>
      <c r="O4" s="4"/>
      <c r="P4" s="5"/>
      <c r="S4" s="1" t="s">
        <v>3</v>
      </c>
    </row>
    <row r="5" spans="1:19" ht="18.75">
      <c r="A5" s="40"/>
      <c r="B5" s="40"/>
      <c r="C5" s="40"/>
      <c r="D5" s="40"/>
      <c r="E5" s="40"/>
      <c r="F5" s="40"/>
      <c r="G5" s="40"/>
      <c r="O5" s="4"/>
      <c r="P5" s="5"/>
      <c r="Q5" s="5"/>
      <c r="R5" s="5"/>
      <c r="S5" s="3"/>
    </row>
    <row r="6" spans="1:19" ht="15.75">
      <c r="A6" s="183" t="s">
        <v>96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ht="15.75">
      <c r="A7" s="42"/>
      <c r="B7" s="43"/>
      <c r="C7" s="6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25">
      <c r="A8" s="7"/>
      <c r="B8" s="8" t="s">
        <v>5</v>
      </c>
      <c r="C8" s="9" t="s">
        <v>6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>
      <c r="A9" s="7"/>
      <c r="B9" s="7"/>
      <c r="C9" s="11" t="s">
        <v>76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4.25">
      <c r="A10" s="7"/>
      <c r="B10" s="7"/>
      <c r="C10" s="11" t="s">
        <v>7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>
      <c r="A11" s="12"/>
      <c r="B11" s="12"/>
      <c r="C11" s="11" t="s">
        <v>8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/>
      <c r="B12" s="12"/>
      <c r="C12" s="11" t="s">
        <v>92</v>
      </c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2.5">
      <c r="A13" s="12"/>
      <c r="B13" s="12"/>
      <c r="C13" s="44" t="s">
        <v>85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176" t="s">
        <v>9</v>
      </c>
      <c r="B14" s="177"/>
      <c r="C14" s="177"/>
      <c r="D14" s="177"/>
      <c r="E14" s="177"/>
      <c r="F14" s="178" t="s">
        <v>10</v>
      </c>
      <c r="G14" s="178" t="s">
        <v>11</v>
      </c>
      <c r="H14" s="167" t="s">
        <v>12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A15" s="179" t="s">
        <v>13</v>
      </c>
      <c r="B15" s="167" t="s">
        <v>14</v>
      </c>
      <c r="C15" s="167"/>
      <c r="D15" s="167"/>
      <c r="E15" s="167"/>
      <c r="F15" s="178"/>
      <c r="G15" s="178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A16" s="180"/>
      <c r="B16" s="164"/>
      <c r="C16" s="167" t="s">
        <v>15</v>
      </c>
      <c r="D16" s="167"/>
      <c r="E16" s="167"/>
      <c r="F16" s="178"/>
      <c r="G16" s="178"/>
      <c r="H16" s="163" t="s">
        <v>16</v>
      </c>
      <c r="I16" s="163" t="s">
        <v>17</v>
      </c>
      <c r="J16" s="163" t="s">
        <v>18</v>
      </c>
      <c r="K16" s="163" t="s">
        <v>19</v>
      </c>
      <c r="L16" s="163" t="s">
        <v>20</v>
      </c>
      <c r="M16" s="163" t="s">
        <v>21</v>
      </c>
      <c r="N16" s="163" t="s">
        <v>22</v>
      </c>
      <c r="O16" s="163" t="s">
        <v>23</v>
      </c>
      <c r="P16" s="163" t="s">
        <v>24</v>
      </c>
      <c r="Q16" s="163" t="s">
        <v>25</v>
      </c>
      <c r="R16" s="163" t="s">
        <v>26</v>
      </c>
      <c r="S16" s="163" t="s">
        <v>27</v>
      </c>
    </row>
    <row r="17" spans="1:19">
      <c r="A17" s="180"/>
      <c r="B17" s="165"/>
      <c r="C17" s="164"/>
      <c r="D17" s="167" t="s">
        <v>28</v>
      </c>
      <c r="E17" s="167"/>
      <c r="F17" s="178"/>
      <c r="G17" s="17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>
      <c r="A18" s="180"/>
      <c r="B18" s="165"/>
      <c r="C18" s="165"/>
      <c r="D18" s="168"/>
      <c r="E18" s="14" t="s">
        <v>29</v>
      </c>
      <c r="F18" s="178"/>
      <c r="G18" s="178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ht="14.25">
      <c r="A19" s="180"/>
      <c r="B19" s="165"/>
      <c r="C19" s="165"/>
      <c r="D19" s="169"/>
      <c r="E19" s="15">
        <v>111</v>
      </c>
      <c r="F19" s="16" t="s">
        <v>30</v>
      </c>
      <c r="G19" s="155">
        <f>SUM(H19:S19)</f>
        <v>210672</v>
      </c>
      <c r="H19" s="39">
        <v>20111</v>
      </c>
      <c r="I19" s="39">
        <v>20111</v>
      </c>
      <c r="J19" s="39">
        <v>20111</v>
      </c>
      <c r="K19" s="39">
        <v>20111</v>
      </c>
      <c r="L19" s="39">
        <v>20111</v>
      </c>
      <c r="M19" s="39">
        <v>20111</v>
      </c>
      <c r="N19" s="39">
        <v>15001</v>
      </c>
      <c r="O19" s="39">
        <v>15001</v>
      </c>
      <c r="P19" s="39">
        <v>15001</v>
      </c>
      <c r="Q19" s="39">
        <v>15001</v>
      </c>
      <c r="R19" s="39">
        <v>15001</v>
      </c>
      <c r="S19" s="39">
        <v>15001</v>
      </c>
    </row>
    <row r="20" spans="1:19" ht="14.25">
      <c r="A20" s="180"/>
      <c r="B20" s="165"/>
      <c r="C20" s="165"/>
      <c r="D20" s="169"/>
      <c r="E20" s="15">
        <v>112</v>
      </c>
      <c r="F20" s="18" t="s">
        <v>31</v>
      </c>
      <c r="G20" s="17">
        <f t="shared" ref="G20:G52" si="0">SUM(H20:S20)</f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180"/>
      <c r="B21" s="165"/>
      <c r="C21" s="165"/>
      <c r="D21" s="169"/>
      <c r="E21" s="15">
        <v>113</v>
      </c>
      <c r="F21" s="18" t="s">
        <v>32</v>
      </c>
      <c r="G21" s="17">
        <f t="shared" si="0"/>
        <v>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14.25">
      <c r="A22" s="180"/>
      <c r="B22" s="165"/>
      <c r="C22" s="165"/>
      <c r="D22" s="169"/>
      <c r="E22" s="15">
        <v>116</v>
      </c>
      <c r="F22" s="18" t="s">
        <v>78</v>
      </c>
      <c r="G22" s="17">
        <f t="shared" si="0"/>
        <v>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4.25">
      <c r="A23" s="180"/>
      <c r="B23" s="165"/>
      <c r="C23" s="165"/>
      <c r="D23" s="169"/>
      <c r="E23" s="15">
        <v>121</v>
      </c>
      <c r="F23" s="18" t="s">
        <v>33</v>
      </c>
      <c r="G23" s="17">
        <f t="shared" si="0"/>
        <v>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ht="25.5">
      <c r="A24" s="180"/>
      <c r="B24" s="165"/>
      <c r="C24" s="165"/>
      <c r="D24" s="169"/>
      <c r="E24" s="15">
        <v>122</v>
      </c>
      <c r="F24" s="18" t="s">
        <v>34</v>
      </c>
      <c r="G24" s="17">
        <f t="shared" si="0"/>
        <v>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14.25">
      <c r="A25" s="180"/>
      <c r="B25" s="165"/>
      <c r="C25" s="165"/>
      <c r="D25" s="169"/>
      <c r="E25" s="15">
        <v>123</v>
      </c>
      <c r="F25" s="18" t="s">
        <v>35</v>
      </c>
      <c r="G25" s="17">
        <f t="shared" si="0"/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25.5">
      <c r="A26" s="180"/>
      <c r="B26" s="165"/>
      <c r="C26" s="165"/>
      <c r="D26" s="169"/>
      <c r="E26" s="15">
        <v>124</v>
      </c>
      <c r="F26" s="16" t="s">
        <v>36</v>
      </c>
      <c r="G26" s="17">
        <f t="shared" si="0"/>
        <v>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14.25">
      <c r="A27" s="180"/>
      <c r="B27" s="165"/>
      <c r="C27" s="165"/>
      <c r="D27" s="169"/>
      <c r="E27" s="15">
        <v>131</v>
      </c>
      <c r="F27" s="16" t="s">
        <v>37</v>
      </c>
      <c r="G27" s="17">
        <f t="shared" si="0"/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4.25">
      <c r="A28" s="180"/>
      <c r="B28" s="165"/>
      <c r="C28" s="165"/>
      <c r="D28" s="169"/>
      <c r="E28" s="15">
        <v>135</v>
      </c>
      <c r="F28" s="16" t="s">
        <v>38</v>
      </c>
      <c r="G28" s="17">
        <f t="shared" si="0"/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5.5">
      <c r="A29" s="180"/>
      <c r="B29" s="165"/>
      <c r="C29" s="165"/>
      <c r="D29" s="169"/>
      <c r="E29" s="15">
        <v>136</v>
      </c>
      <c r="F29" s="16" t="s">
        <v>39</v>
      </c>
      <c r="G29" s="17">
        <f t="shared" si="0"/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4.25">
      <c r="A30" s="180"/>
      <c r="B30" s="165"/>
      <c r="C30" s="165"/>
      <c r="D30" s="169"/>
      <c r="E30" s="15">
        <v>141</v>
      </c>
      <c r="F30" s="16" t="s">
        <v>40</v>
      </c>
      <c r="G30" s="155">
        <f t="shared" si="0"/>
        <v>95383</v>
      </c>
      <c r="H30" s="39">
        <v>10944</v>
      </c>
      <c r="I30" s="39">
        <v>10927</v>
      </c>
      <c r="J30" s="39">
        <v>8908</v>
      </c>
      <c r="K30" s="39">
        <v>11444</v>
      </c>
      <c r="L30" s="39">
        <v>10435</v>
      </c>
      <c r="M30" s="39">
        <v>9918</v>
      </c>
      <c r="N30" s="39">
        <v>146</v>
      </c>
      <c r="O30" s="39">
        <v>146</v>
      </c>
      <c r="P30" s="39">
        <v>8126</v>
      </c>
      <c r="Q30" s="39">
        <v>8891</v>
      </c>
      <c r="R30" s="39">
        <v>8126</v>
      </c>
      <c r="S30" s="39">
        <v>7372</v>
      </c>
    </row>
    <row r="31" spans="1:19" ht="25.5">
      <c r="A31" s="180"/>
      <c r="B31" s="165"/>
      <c r="C31" s="165"/>
      <c r="D31" s="169"/>
      <c r="E31" s="15">
        <v>142</v>
      </c>
      <c r="F31" s="16" t="s">
        <v>41</v>
      </c>
      <c r="G31" s="17">
        <f t="shared" si="0"/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4.25">
      <c r="A32" s="180"/>
      <c r="B32" s="165"/>
      <c r="C32" s="165"/>
      <c r="D32" s="169"/>
      <c r="E32" s="15">
        <v>144</v>
      </c>
      <c r="F32" s="16" t="s">
        <v>42</v>
      </c>
      <c r="G32" s="17">
        <f t="shared" si="0"/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4.25">
      <c r="A33" s="180"/>
      <c r="B33" s="165"/>
      <c r="C33" s="165"/>
      <c r="D33" s="169"/>
      <c r="E33" s="15">
        <v>149</v>
      </c>
      <c r="F33" s="16" t="s">
        <v>43</v>
      </c>
      <c r="G33" s="17">
        <f t="shared" si="0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4.25">
      <c r="A34" s="180"/>
      <c r="B34" s="165"/>
      <c r="C34" s="165"/>
      <c r="D34" s="169"/>
      <c r="E34" s="15">
        <v>151</v>
      </c>
      <c r="F34" s="16" t="s">
        <v>44</v>
      </c>
      <c r="G34" s="17">
        <f t="shared" si="0"/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25">
      <c r="A35" s="180"/>
      <c r="B35" s="165"/>
      <c r="C35" s="165"/>
      <c r="D35" s="169"/>
      <c r="E35" s="15">
        <v>152</v>
      </c>
      <c r="F35" s="16" t="s">
        <v>45</v>
      </c>
      <c r="G35" s="17">
        <f t="shared" si="0"/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4.25">
      <c r="A36" s="180"/>
      <c r="B36" s="165"/>
      <c r="C36" s="165"/>
      <c r="D36" s="169"/>
      <c r="E36" s="15">
        <v>153</v>
      </c>
      <c r="F36" s="16" t="s">
        <v>46</v>
      </c>
      <c r="G36" s="17">
        <f t="shared" si="0"/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4.25">
      <c r="A37" s="180"/>
      <c r="B37" s="165"/>
      <c r="C37" s="165"/>
      <c r="D37" s="169"/>
      <c r="E37" s="15">
        <v>154</v>
      </c>
      <c r="F37" s="16" t="s">
        <v>47</v>
      </c>
      <c r="G37" s="17">
        <f t="shared" si="0"/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4.25">
      <c r="A38" s="180"/>
      <c r="B38" s="165"/>
      <c r="C38" s="165"/>
      <c r="D38" s="169"/>
      <c r="E38" s="15">
        <v>156</v>
      </c>
      <c r="F38" s="16" t="s">
        <v>48</v>
      </c>
      <c r="G38" s="17">
        <f t="shared" si="0"/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4.25">
      <c r="A39" s="180"/>
      <c r="B39" s="165"/>
      <c r="C39" s="165"/>
      <c r="D39" s="169"/>
      <c r="E39" s="15">
        <v>159</v>
      </c>
      <c r="F39" s="16" t="s">
        <v>49</v>
      </c>
      <c r="G39" s="17">
        <f t="shared" si="0"/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4.25">
      <c r="A40" s="180"/>
      <c r="B40" s="165"/>
      <c r="C40" s="165"/>
      <c r="D40" s="169"/>
      <c r="E40" s="15">
        <v>161</v>
      </c>
      <c r="F40" s="16" t="s">
        <v>50</v>
      </c>
      <c r="G40" s="17">
        <f t="shared" si="0"/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14.25">
      <c r="A41" s="180"/>
      <c r="B41" s="165"/>
      <c r="C41" s="165"/>
      <c r="D41" s="169"/>
      <c r="E41" s="15">
        <v>162</v>
      </c>
      <c r="F41" s="19" t="s">
        <v>51</v>
      </c>
      <c r="G41" s="17">
        <f t="shared" si="0"/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14.25">
      <c r="A42" s="180"/>
      <c r="B42" s="165"/>
      <c r="C42" s="165"/>
      <c r="D42" s="169"/>
      <c r="E42" s="20">
        <v>165</v>
      </c>
      <c r="F42" s="21" t="s">
        <v>52</v>
      </c>
      <c r="G42" s="17">
        <f t="shared" si="0"/>
        <v>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4.25">
      <c r="A43" s="180"/>
      <c r="B43" s="165"/>
      <c r="C43" s="165"/>
      <c r="D43" s="169"/>
      <c r="E43" s="22">
        <v>169</v>
      </c>
      <c r="F43" s="23" t="s">
        <v>53</v>
      </c>
      <c r="G43" s="155">
        <f t="shared" si="0"/>
        <v>3197</v>
      </c>
      <c r="H43" s="39"/>
      <c r="I43" s="39">
        <v>1831</v>
      </c>
      <c r="J43" s="39"/>
      <c r="K43" s="39"/>
      <c r="L43" s="39"/>
      <c r="M43" s="39"/>
      <c r="N43" s="39">
        <v>1366</v>
      </c>
      <c r="O43" s="39"/>
      <c r="P43" s="39"/>
      <c r="Q43" s="39"/>
      <c r="R43" s="39"/>
      <c r="S43" s="39"/>
    </row>
    <row r="44" spans="1:19" ht="14.25">
      <c r="A44" s="180"/>
      <c r="B44" s="165"/>
      <c r="C44" s="165"/>
      <c r="D44" s="169"/>
      <c r="E44" s="24">
        <v>322</v>
      </c>
      <c r="F44" s="25" t="s">
        <v>54</v>
      </c>
      <c r="G44" s="17">
        <f t="shared" si="0"/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4.25">
      <c r="A45" s="180"/>
      <c r="B45" s="165"/>
      <c r="C45" s="165"/>
      <c r="D45" s="169"/>
      <c r="E45" s="26">
        <v>324</v>
      </c>
      <c r="F45" s="21" t="s">
        <v>55</v>
      </c>
      <c r="G45" s="155">
        <f t="shared" si="0"/>
        <v>86407</v>
      </c>
      <c r="H45" s="39">
        <v>8331</v>
      </c>
      <c r="I45" s="39">
        <v>8331</v>
      </c>
      <c r="J45" s="39">
        <v>8331</v>
      </c>
      <c r="K45" s="39">
        <v>8331</v>
      </c>
      <c r="L45" s="39">
        <v>8331</v>
      </c>
      <c r="M45" s="39">
        <v>20472</v>
      </c>
      <c r="N45" s="39"/>
      <c r="O45" s="39"/>
      <c r="P45" s="39">
        <v>6070</v>
      </c>
      <c r="Q45" s="39">
        <v>6070</v>
      </c>
      <c r="R45" s="39">
        <v>6070</v>
      </c>
      <c r="S45" s="39">
        <v>6070</v>
      </c>
    </row>
    <row r="46" spans="1:19" ht="14.25">
      <c r="A46" s="180"/>
      <c r="B46" s="165"/>
      <c r="C46" s="165"/>
      <c r="D46" s="169"/>
      <c r="E46" s="26">
        <v>413</v>
      </c>
      <c r="F46" s="21" t="s">
        <v>56</v>
      </c>
      <c r="G46" s="17">
        <f t="shared" si="0"/>
        <v>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25.5">
      <c r="A47" s="180"/>
      <c r="B47" s="165"/>
      <c r="C47" s="165"/>
      <c r="D47" s="169"/>
      <c r="E47" s="15">
        <v>414</v>
      </c>
      <c r="F47" s="27" t="s">
        <v>57</v>
      </c>
      <c r="G47" s="17">
        <f t="shared" si="0"/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4.25">
      <c r="A48" s="180"/>
      <c r="B48" s="165"/>
      <c r="C48" s="165"/>
      <c r="D48" s="169"/>
      <c r="E48" s="28">
        <v>416</v>
      </c>
      <c r="F48" s="16" t="s">
        <v>58</v>
      </c>
      <c r="G48" s="17">
        <f t="shared" si="0"/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20" ht="25.5">
      <c r="A49" s="180"/>
      <c r="B49" s="165"/>
      <c r="C49" s="165"/>
      <c r="D49" s="169"/>
      <c r="E49" s="28">
        <v>418</v>
      </c>
      <c r="F49" s="18" t="s">
        <v>59</v>
      </c>
      <c r="G49" s="17">
        <f t="shared" si="0"/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20" ht="17.25" customHeight="1">
      <c r="A50" s="180"/>
      <c r="B50" s="165"/>
      <c r="C50" s="165"/>
      <c r="D50" s="169"/>
      <c r="E50" s="22">
        <v>419</v>
      </c>
      <c r="F50" s="29" t="s">
        <v>60</v>
      </c>
      <c r="G50" s="17">
        <f t="shared" si="0"/>
        <v>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20" ht="31.5" customHeight="1">
      <c r="A51" s="180"/>
      <c r="B51" s="165"/>
      <c r="C51" s="165"/>
      <c r="D51" s="169"/>
      <c r="E51" s="24">
        <v>421</v>
      </c>
      <c r="F51" s="25" t="s">
        <v>61</v>
      </c>
      <c r="G51" s="17">
        <f t="shared" si="0"/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20" ht="27" customHeight="1">
      <c r="A52" s="181"/>
      <c r="B52" s="166"/>
      <c r="C52" s="166"/>
      <c r="D52" s="170"/>
      <c r="E52" s="24">
        <v>423</v>
      </c>
      <c r="F52" s="25" t="s">
        <v>62</v>
      </c>
      <c r="G52" s="17">
        <f t="shared" si="0"/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20" ht="28.5" customHeight="1">
      <c r="A53" s="171"/>
      <c r="B53" s="171"/>
      <c r="C53" s="171"/>
      <c r="D53" s="171"/>
      <c r="E53" s="41"/>
      <c r="F53" s="41" t="s">
        <v>63</v>
      </c>
      <c r="G53" s="17">
        <f>SUM(H53:S53)</f>
        <v>395659</v>
      </c>
      <c r="H53" s="38">
        <f>SUM(H19:H52)</f>
        <v>39386</v>
      </c>
      <c r="I53" s="38">
        <f>SUM(I19:I52)</f>
        <v>41200</v>
      </c>
      <c r="J53" s="38">
        <f t="shared" ref="J53:S53" si="1">SUM(J19:J52)</f>
        <v>37350</v>
      </c>
      <c r="K53" s="38">
        <f t="shared" si="1"/>
        <v>39886</v>
      </c>
      <c r="L53" s="38">
        <f t="shared" si="1"/>
        <v>38877</v>
      </c>
      <c r="M53" s="38">
        <f t="shared" si="1"/>
        <v>50501</v>
      </c>
      <c r="N53" s="38">
        <f t="shared" si="1"/>
        <v>16513</v>
      </c>
      <c r="O53" s="38">
        <f t="shared" si="1"/>
        <v>15147</v>
      </c>
      <c r="P53" s="38">
        <f t="shared" si="1"/>
        <v>29197</v>
      </c>
      <c r="Q53" s="38">
        <f t="shared" si="1"/>
        <v>29962</v>
      </c>
      <c r="R53" s="38">
        <f t="shared" si="1"/>
        <v>29197</v>
      </c>
      <c r="S53" s="38">
        <f t="shared" si="1"/>
        <v>28443</v>
      </c>
    </row>
    <row r="54" spans="1:20" ht="19.5" customHeight="1">
      <c r="C54" s="2"/>
      <c r="D54" s="160"/>
      <c r="E54" s="160"/>
      <c r="F54" s="160"/>
      <c r="G54" s="153">
        <f>G53-G45-G43-G30</f>
        <v>210672</v>
      </c>
      <c r="H54" s="153">
        <f t="shared" ref="H54:S54" si="2">H53-H45-H43-H30</f>
        <v>20111</v>
      </c>
      <c r="I54" s="153">
        <f t="shared" si="2"/>
        <v>20111</v>
      </c>
      <c r="J54" s="153">
        <f t="shared" si="2"/>
        <v>20111</v>
      </c>
      <c r="K54" s="153">
        <f t="shared" si="2"/>
        <v>20111</v>
      </c>
      <c r="L54" s="153">
        <f t="shared" si="2"/>
        <v>20111</v>
      </c>
      <c r="M54" s="153">
        <f t="shared" si="2"/>
        <v>20111</v>
      </c>
      <c r="N54" s="153">
        <f t="shared" si="2"/>
        <v>15001</v>
      </c>
      <c r="O54" s="153">
        <f t="shared" si="2"/>
        <v>15001</v>
      </c>
      <c r="P54" s="153">
        <f t="shared" si="2"/>
        <v>15001</v>
      </c>
      <c r="Q54" s="153">
        <f t="shared" si="2"/>
        <v>15001</v>
      </c>
      <c r="R54" s="153">
        <f t="shared" si="2"/>
        <v>15001</v>
      </c>
      <c r="S54" s="153">
        <f t="shared" si="2"/>
        <v>15001</v>
      </c>
    </row>
    <row r="55" spans="1:20" ht="95.25" customHeight="1">
      <c r="D55" s="161" t="s">
        <v>64</v>
      </c>
      <c r="E55" s="161"/>
      <c r="F55" s="161"/>
      <c r="G55" s="1" t="s">
        <v>65</v>
      </c>
      <c r="J55" s="32" t="s">
        <v>93</v>
      </c>
      <c r="K55" s="33"/>
    </row>
    <row r="56" spans="1:20" ht="17.25" customHeight="1">
      <c r="G56" s="159" t="s">
        <v>66</v>
      </c>
      <c r="H56" s="159"/>
      <c r="J56" s="1" t="s">
        <v>67</v>
      </c>
    </row>
    <row r="57" spans="1:20" ht="15.75" customHeight="1">
      <c r="F57" s="34"/>
      <c r="G57" s="162" t="s">
        <v>68</v>
      </c>
      <c r="H57" s="162"/>
    </row>
    <row r="58" spans="1:20" ht="49.5" customHeight="1">
      <c r="D58" s="161" t="s">
        <v>69</v>
      </c>
      <c r="E58" s="161"/>
      <c r="F58" s="161"/>
      <c r="G58" s="1" t="s">
        <v>65</v>
      </c>
      <c r="J58" s="32" t="s">
        <v>94</v>
      </c>
      <c r="K58" s="33"/>
    </row>
    <row r="59" spans="1:20" ht="15.75" customHeight="1">
      <c r="G59" s="159" t="s">
        <v>66</v>
      </c>
      <c r="H59" s="159"/>
      <c r="J59" s="1" t="s">
        <v>67</v>
      </c>
      <c r="T59" s="35"/>
    </row>
    <row r="60" spans="1:20" ht="31.5" customHeight="1">
      <c r="G60" s="154">
        <f>SUM(H60:S60)</f>
        <v>236906</v>
      </c>
      <c r="H60" s="154">
        <v>22556</v>
      </c>
      <c r="I60" s="154">
        <v>22556</v>
      </c>
      <c r="J60" s="154">
        <v>22556</v>
      </c>
      <c r="K60" s="154">
        <v>22556</v>
      </c>
      <c r="L60" s="154">
        <v>22556</v>
      </c>
      <c r="M60" s="154">
        <v>22556</v>
      </c>
      <c r="N60" s="154">
        <v>16929</v>
      </c>
      <c r="O60" s="154">
        <v>16929</v>
      </c>
      <c r="P60" s="154">
        <v>16928</v>
      </c>
      <c r="Q60" s="154">
        <v>16928</v>
      </c>
      <c r="R60" s="154">
        <v>16928</v>
      </c>
      <c r="S60" s="154">
        <v>16928</v>
      </c>
    </row>
    <row r="61" spans="1:20" ht="15.75" customHeight="1">
      <c r="O61" s="2"/>
      <c r="S61" s="3" t="s">
        <v>70</v>
      </c>
    </row>
    <row r="62" spans="1:20" ht="15.75" customHeight="1">
      <c r="A62" s="182"/>
      <c r="B62" s="182"/>
      <c r="C62" s="182"/>
      <c r="D62" s="182"/>
      <c r="E62" s="182"/>
      <c r="F62" s="182"/>
      <c r="G62" s="182"/>
      <c r="O62" s="4"/>
      <c r="P62" s="5"/>
      <c r="S62" s="3" t="s">
        <v>1</v>
      </c>
    </row>
    <row r="63" spans="1:20" ht="15.75" customHeight="1">
      <c r="A63" s="173"/>
      <c r="B63" s="173"/>
      <c r="C63" s="173"/>
      <c r="D63" s="173"/>
      <c r="E63" s="173"/>
      <c r="F63" s="173"/>
      <c r="G63" s="173"/>
      <c r="O63" s="4"/>
      <c r="P63" s="5"/>
      <c r="S63" s="3" t="s">
        <v>2</v>
      </c>
      <c r="T63" s="36"/>
    </row>
    <row r="64" spans="1:20" ht="12" customHeight="1">
      <c r="A64" s="40"/>
      <c r="B64" s="40"/>
      <c r="C64" s="40"/>
      <c r="D64" s="40"/>
      <c r="E64" s="40"/>
      <c r="F64" s="40"/>
      <c r="G64" s="40"/>
      <c r="O64" s="4"/>
      <c r="P64" s="5"/>
      <c r="S64" s="1" t="s">
        <v>3</v>
      </c>
    </row>
    <row r="65" spans="1:19" ht="18.75">
      <c r="A65" s="40"/>
      <c r="B65" s="40"/>
      <c r="C65" s="40"/>
      <c r="D65" s="40"/>
      <c r="E65" s="40"/>
      <c r="F65" s="40"/>
      <c r="G65" s="40"/>
      <c r="O65" s="4"/>
      <c r="P65" s="5"/>
      <c r="Q65" s="5"/>
      <c r="R65" s="5"/>
      <c r="S65" s="3"/>
    </row>
    <row r="66" spans="1:19" ht="15.75">
      <c r="A66" s="174" t="s">
        <v>71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>
      <c r="A67" s="42"/>
      <c r="B67" s="43"/>
      <c r="C67" s="6" t="s">
        <v>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4.25">
      <c r="A68" s="7"/>
      <c r="B68" s="8" t="s">
        <v>5</v>
      </c>
      <c r="C68" s="9" t="s">
        <v>6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4.25">
      <c r="A69" s="7"/>
      <c r="B69" s="7"/>
      <c r="C69" s="11" t="s">
        <v>76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4.25">
      <c r="A70" s="7"/>
      <c r="B70" s="7"/>
      <c r="C70" s="11" t="s">
        <v>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.75">
      <c r="A71" s="12"/>
      <c r="B71" s="12"/>
      <c r="C71" s="11" t="s">
        <v>8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.75">
      <c r="A72" s="12"/>
      <c r="B72" s="12"/>
      <c r="C72" s="11" t="s">
        <v>72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5.75">
      <c r="A73" s="12"/>
      <c r="B73" s="12"/>
      <c r="C73" s="1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>
      <c r="A74" s="176" t="s">
        <v>9</v>
      </c>
      <c r="B74" s="177"/>
      <c r="C74" s="177"/>
      <c r="D74" s="177"/>
      <c r="E74" s="177"/>
      <c r="F74" s="178" t="s">
        <v>10</v>
      </c>
      <c r="G74" s="178" t="s">
        <v>11</v>
      </c>
      <c r="H74" s="167" t="s">
        <v>12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5" spans="1:19">
      <c r="A75" s="179" t="s">
        <v>13</v>
      </c>
      <c r="B75" s="167" t="s">
        <v>14</v>
      </c>
      <c r="C75" s="167"/>
      <c r="D75" s="167"/>
      <c r="E75" s="167"/>
      <c r="F75" s="178"/>
      <c r="G75" s="178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</row>
    <row r="76" spans="1:19">
      <c r="A76" s="180"/>
      <c r="B76" s="164"/>
      <c r="C76" s="167" t="s">
        <v>15</v>
      </c>
      <c r="D76" s="167"/>
      <c r="E76" s="167"/>
      <c r="F76" s="178"/>
      <c r="G76" s="178"/>
      <c r="H76" s="163" t="s">
        <v>16</v>
      </c>
      <c r="I76" s="163" t="s">
        <v>17</v>
      </c>
      <c r="J76" s="163" t="s">
        <v>18</v>
      </c>
      <c r="K76" s="163" t="s">
        <v>19</v>
      </c>
      <c r="L76" s="163" t="s">
        <v>20</v>
      </c>
      <c r="M76" s="163" t="s">
        <v>21</v>
      </c>
      <c r="N76" s="163" t="s">
        <v>22</v>
      </c>
      <c r="O76" s="163" t="s">
        <v>23</v>
      </c>
      <c r="P76" s="163" t="s">
        <v>24</v>
      </c>
      <c r="Q76" s="163" t="s">
        <v>25</v>
      </c>
      <c r="R76" s="163" t="s">
        <v>26</v>
      </c>
      <c r="S76" s="163" t="s">
        <v>27</v>
      </c>
    </row>
    <row r="77" spans="1:19">
      <c r="A77" s="180"/>
      <c r="B77" s="165"/>
      <c r="C77" s="164"/>
      <c r="D77" s="167" t="s">
        <v>28</v>
      </c>
      <c r="E77" s="167"/>
      <c r="F77" s="178"/>
      <c r="G77" s="178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>
      <c r="A78" s="180"/>
      <c r="B78" s="165"/>
      <c r="C78" s="165"/>
      <c r="D78" s="168"/>
      <c r="E78" s="14" t="s">
        <v>29</v>
      </c>
      <c r="F78" s="178"/>
      <c r="G78" s="178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ht="15">
      <c r="A79" s="180"/>
      <c r="B79" s="165"/>
      <c r="C79" s="165"/>
      <c r="D79" s="169"/>
      <c r="E79" s="15">
        <v>111</v>
      </c>
      <c r="F79" s="16" t="s">
        <v>30</v>
      </c>
      <c r="G79" s="17">
        <f>SUM(H79:S79)</f>
        <v>210672</v>
      </c>
      <c r="H79" s="37">
        <f>G19</f>
        <v>210672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1:19" ht="15">
      <c r="A80" s="180"/>
      <c r="B80" s="165"/>
      <c r="C80" s="165"/>
      <c r="D80" s="169"/>
      <c r="E80" s="15">
        <v>112</v>
      </c>
      <c r="F80" s="18" t="s">
        <v>31</v>
      </c>
      <c r="G80" s="17">
        <f t="shared" ref="G80:G111" si="3">SUM(H80:S80)</f>
        <v>0</v>
      </c>
      <c r="H80" s="37">
        <f>G20</f>
        <v>0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ht="15">
      <c r="A81" s="180"/>
      <c r="B81" s="165"/>
      <c r="C81" s="165"/>
      <c r="D81" s="169"/>
      <c r="E81" s="15">
        <v>113</v>
      </c>
      <c r="F81" s="18" t="s">
        <v>32</v>
      </c>
      <c r="G81" s="17">
        <f t="shared" si="3"/>
        <v>0</v>
      </c>
      <c r="H81" s="37">
        <f>G21</f>
        <v>0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1:19" ht="15">
      <c r="A82" s="180"/>
      <c r="B82" s="165"/>
      <c r="C82" s="165"/>
      <c r="D82" s="169"/>
      <c r="E82" s="15">
        <v>121</v>
      </c>
      <c r="F82" s="18" t="s">
        <v>33</v>
      </c>
      <c r="G82" s="17">
        <f t="shared" si="3"/>
        <v>0</v>
      </c>
      <c r="H82" s="37">
        <f>G23</f>
        <v>0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ht="25.5">
      <c r="A83" s="180"/>
      <c r="B83" s="165"/>
      <c r="C83" s="165"/>
      <c r="D83" s="169"/>
      <c r="E83" s="15">
        <v>122</v>
      </c>
      <c r="F83" s="18" t="s">
        <v>34</v>
      </c>
      <c r="G83" s="17">
        <f t="shared" si="3"/>
        <v>0</v>
      </c>
      <c r="H83" s="37">
        <f t="shared" ref="H83:H111" si="4">G24</f>
        <v>0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5">
      <c r="A84" s="180"/>
      <c r="B84" s="165"/>
      <c r="C84" s="165"/>
      <c r="D84" s="169"/>
      <c r="E84" s="15">
        <v>123</v>
      </c>
      <c r="F84" s="18" t="s">
        <v>35</v>
      </c>
      <c r="G84" s="17">
        <f t="shared" si="3"/>
        <v>0</v>
      </c>
      <c r="H84" s="37">
        <f t="shared" si="4"/>
        <v>0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1:19" ht="25.5">
      <c r="A85" s="180"/>
      <c r="B85" s="165"/>
      <c r="C85" s="165"/>
      <c r="D85" s="169"/>
      <c r="E85" s="15">
        <v>124</v>
      </c>
      <c r="F85" s="16" t="s">
        <v>36</v>
      </c>
      <c r="G85" s="17">
        <f t="shared" si="3"/>
        <v>0</v>
      </c>
      <c r="H85" s="37">
        <f t="shared" si="4"/>
        <v>0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>
      <c r="A86" s="180"/>
      <c r="B86" s="165"/>
      <c r="C86" s="165"/>
      <c r="D86" s="169"/>
      <c r="E86" s="15">
        <v>131</v>
      </c>
      <c r="F86" s="16" t="s">
        <v>37</v>
      </c>
      <c r="G86" s="17">
        <f t="shared" si="3"/>
        <v>0</v>
      </c>
      <c r="H86" s="37">
        <f t="shared" si="4"/>
        <v>0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 ht="15">
      <c r="A87" s="180"/>
      <c r="B87" s="165"/>
      <c r="C87" s="165"/>
      <c r="D87" s="169"/>
      <c r="E87" s="15">
        <v>135</v>
      </c>
      <c r="F87" s="16" t="s">
        <v>38</v>
      </c>
      <c r="G87" s="17">
        <f t="shared" si="3"/>
        <v>0</v>
      </c>
      <c r="H87" s="37">
        <f t="shared" si="4"/>
        <v>0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19" ht="25.5">
      <c r="A88" s="180"/>
      <c r="B88" s="165"/>
      <c r="C88" s="165"/>
      <c r="D88" s="169"/>
      <c r="E88" s="15">
        <v>136</v>
      </c>
      <c r="F88" s="16" t="s">
        <v>39</v>
      </c>
      <c r="G88" s="17">
        <f t="shared" si="3"/>
        <v>0</v>
      </c>
      <c r="H88" s="37">
        <f t="shared" si="4"/>
        <v>0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1:19" ht="15">
      <c r="A89" s="180"/>
      <c r="B89" s="165"/>
      <c r="C89" s="165"/>
      <c r="D89" s="169"/>
      <c r="E89" s="15">
        <v>141</v>
      </c>
      <c r="F89" s="16" t="s">
        <v>40</v>
      </c>
      <c r="G89" s="17">
        <f t="shared" si="3"/>
        <v>95383</v>
      </c>
      <c r="H89" s="37">
        <f t="shared" si="4"/>
        <v>95383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1:19" ht="25.5">
      <c r="A90" s="180"/>
      <c r="B90" s="165"/>
      <c r="C90" s="165"/>
      <c r="D90" s="169"/>
      <c r="E90" s="15">
        <v>142</v>
      </c>
      <c r="F90" s="16" t="s">
        <v>41</v>
      </c>
      <c r="G90" s="17">
        <f t="shared" si="3"/>
        <v>0</v>
      </c>
      <c r="H90" s="37">
        <f t="shared" si="4"/>
        <v>0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1:19" ht="15">
      <c r="A91" s="180"/>
      <c r="B91" s="165"/>
      <c r="C91" s="165"/>
      <c r="D91" s="169"/>
      <c r="E91" s="15">
        <v>144</v>
      </c>
      <c r="F91" s="16" t="s">
        <v>42</v>
      </c>
      <c r="G91" s="17">
        <f t="shared" si="3"/>
        <v>0</v>
      </c>
      <c r="H91" s="37">
        <f t="shared" si="4"/>
        <v>0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1:19" ht="15">
      <c r="A92" s="180"/>
      <c r="B92" s="165"/>
      <c r="C92" s="165"/>
      <c r="D92" s="169"/>
      <c r="E92" s="15">
        <v>149</v>
      </c>
      <c r="F92" s="16" t="s">
        <v>43</v>
      </c>
      <c r="G92" s="17">
        <f t="shared" si="3"/>
        <v>0</v>
      </c>
      <c r="H92" s="37">
        <f t="shared" si="4"/>
        <v>0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">
      <c r="A93" s="180"/>
      <c r="B93" s="165"/>
      <c r="C93" s="165"/>
      <c r="D93" s="169"/>
      <c r="E93" s="15">
        <v>151</v>
      </c>
      <c r="F93" s="16" t="s">
        <v>44</v>
      </c>
      <c r="G93" s="17">
        <f t="shared" si="3"/>
        <v>0</v>
      </c>
      <c r="H93" s="37">
        <f t="shared" si="4"/>
        <v>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">
      <c r="A94" s="180"/>
      <c r="B94" s="165"/>
      <c r="C94" s="165"/>
      <c r="D94" s="169"/>
      <c r="E94" s="15">
        <v>152</v>
      </c>
      <c r="F94" s="16" t="s">
        <v>45</v>
      </c>
      <c r="G94" s="17">
        <f t="shared" si="3"/>
        <v>0</v>
      </c>
      <c r="H94" s="37">
        <f t="shared" si="4"/>
        <v>0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">
      <c r="A95" s="180"/>
      <c r="B95" s="165"/>
      <c r="C95" s="165"/>
      <c r="D95" s="169"/>
      <c r="E95" s="15">
        <v>153</v>
      </c>
      <c r="F95" s="16" t="s">
        <v>46</v>
      </c>
      <c r="G95" s="17">
        <f t="shared" si="3"/>
        <v>0</v>
      </c>
      <c r="H95" s="37">
        <f t="shared" si="4"/>
        <v>0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">
      <c r="A96" s="180"/>
      <c r="B96" s="165"/>
      <c r="C96" s="165"/>
      <c r="D96" s="169"/>
      <c r="E96" s="15">
        <v>154</v>
      </c>
      <c r="F96" s="16" t="s">
        <v>47</v>
      </c>
      <c r="G96" s="17">
        <f t="shared" si="3"/>
        <v>0</v>
      </c>
      <c r="H96" s="37">
        <f t="shared" si="4"/>
        <v>0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">
      <c r="A97" s="180"/>
      <c r="B97" s="165"/>
      <c r="C97" s="165"/>
      <c r="D97" s="169"/>
      <c r="E97" s="15">
        <v>156</v>
      </c>
      <c r="F97" s="16" t="s">
        <v>48</v>
      </c>
      <c r="G97" s="17">
        <f t="shared" si="3"/>
        <v>0</v>
      </c>
      <c r="H97" s="37">
        <f t="shared" si="4"/>
        <v>0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">
      <c r="A98" s="180"/>
      <c r="B98" s="165"/>
      <c r="C98" s="165"/>
      <c r="D98" s="169"/>
      <c r="E98" s="15">
        <v>159</v>
      </c>
      <c r="F98" s="16" t="s">
        <v>49</v>
      </c>
      <c r="G98" s="17">
        <f t="shared" si="3"/>
        <v>0</v>
      </c>
      <c r="H98" s="37">
        <f t="shared" si="4"/>
        <v>0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19" ht="15">
      <c r="A99" s="180"/>
      <c r="B99" s="165"/>
      <c r="C99" s="165"/>
      <c r="D99" s="169"/>
      <c r="E99" s="15">
        <v>161</v>
      </c>
      <c r="F99" s="16" t="s">
        <v>50</v>
      </c>
      <c r="G99" s="17">
        <f t="shared" si="3"/>
        <v>0</v>
      </c>
      <c r="H99" s="37">
        <f t="shared" si="4"/>
        <v>0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19" ht="15">
      <c r="A100" s="180"/>
      <c r="B100" s="165"/>
      <c r="C100" s="165"/>
      <c r="D100" s="169"/>
      <c r="E100" s="15">
        <v>162</v>
      </c>
      <c r="F100" s="19" t="s">
        <v>51</v>
      </c>
      <c r="G100" s="17">
        <f t="shared" si="3"/>
        <v>0</v>
      </c>
      <c r="H100" s="37">
        <f t="shared" si="4"/>
        <v>0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ht="15">
      <c r="A101" s="180"/>
      <c r="B101" s="165"/>
      <c r="C101" s="165"/>
      <c r="D101" s="169"/>
      <c r="E101" s="20">
        <v>165</v>
      </c>
      <c r="F101" s="21" t="s">
        <v>52</v>
      </c>
      <c r="G101" s="17">
        <f t="shared" si="3"/>
        <v>0</v>
      </c>
      <c r="H101" s="37">
        <f t="shared" si="4"/>
        <v>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19" ht="15">
      <c r="A102" s="180"/>
      <c r="B102" s="165"/>
      <c r="C102" s="165"/>
      <c r="D102" s="169"/>
      <c r="E102" s="22">
        <v>169</v>
      </c>
      <c r="F102" s="23" t="s">
        <v>53</v>
      </c>
      <c r="G102" s="17">
        <f t="shared" si="3"/>
        <v>3197</v>
      </c>
      <c r="H102" s="37">
        <f t="shared" si="4"/>
        <v>3197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ht="15">
      <c r="A103" s="180"/>
      <c r="B103" s="165"/>
      <c r="C103" s="165"/>
      <c r="D103" s="169"/>
      <c r="E103" s="24">
        <v>322</v>
      </c>
      <c r="F103" s="25" t="s">
        <v>54</v>
      </c>
      <c r="G103" s="17">
        <f t="shared" si="3"/>
        <v>0</v>
      </c>
      <c r="H103" s="37">
        <f t="shared" si="4"/>
        <v>0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ht="15">
      <c r="A104" s="180"/>
      <c r="B104" s="165"/>
      <c r="C104" s="165"/>
      <c r="D104" s="169"/>
      <c r="E104" s="26">
        <v>324</v>
      </c>
      <c r="F104" s="21" t="s">
        <v>55</v>
      </c>
      <c r="G104" s="17">
        <f t="shared" si="3"/>
        <v>86407</v>
      </c>
      <c r="H104" s="37">
        <f t="shared" si="4"/>
        <v>86407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ht="15">
      <c r="A105" s="180"/>
      <c r="B105" s="165"/>
      <c r="C105" s="165"/>
      <c r="D105" s="169"/>
      <c r="E105" s="26">
        <v>413</v>
      </c>
      <c r="F105" s="21" t="s">
        <v>56</v>
      </c>
      <c r="G105" s="17">
        <f t="shared" si="3"/>
        <v>0</v>
      </c>
      <c r="H105" s="37">
        <f t="shared" si="4"/>
        <v>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ht="25.5">
      <c r="A106" s="180"/>
      <c r="B106" s="165"/>
      <c r="C106" s="165"/>
      <c r="D106" s="169"/>
      <c r="E106" s="15">
        <v>414</v>
      </c>
      <c r="F106" s="27" t="s">
        <v>57</v>
      </c>
      <c r="G106" s="17">
        <f t="shared" si="3"/>
        <v>0</v>
      </c>
      <c r="H106" s="37">
        <f t="shared" si="4"/>
        <v>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ht="15">
      <c r="A107" s="180"/>
      <c r="B107" s="165"/>
      <c r="C107" s="165"/>
      <c r="D107" s="169"/>
      <c r="E107" s="28">
        <v>416</v>
      </c>
      <c r="F107" s="16" t="s">
        <v>58</v>
      </c>
      <c r="G107" s="17">
        <f t="shared" si="3"/>
        <v>0</v>
      </c>
      <c r="H107" s="37">
        <f t="shared" si="4"/>
        <v>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ht="25.5">
      <c r="A108" s="180"/>
      <c r="B108" s="165"/>
      <c r="C108" s="165"/>
      <c r="D108" s="169"/>
      <c r="E108" s="28">
        <v>418</v>
      </c>
      <c r="F108" s="18" t="s">
        <v>59</v>
      </c>
      <c r="G108" s="17">
        <f t="shared" si="3"/>
        <v>0</v>
      </c>
      <c r="H108" s="37">
        <f t="shared" si="4"/>
        <v>0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ht="15">
      <c r="A109" s="180"/>
      <c r="B109" s="165"/>
      <c r="C109" s="165"/>
      <c r="D109" s="169"/>
      <c r="E109" s="22">
        <v>419</v>
      </c>
      <c r="F109" s="29" t="s">
        <v>60</v>
      </c>
      <c r="G109" s="17">
        <f t="shared" si="3"/>
        <v>0</v>
      </c>
      <c r="H109" s="37">
        <f t="shared" si="4"/>
        <v>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ht="25.5">
      <c r="A110" s="180"/>
      <c r="B110" s="165"/>
      <c r="C110" s="165"/>
      <c r="D110" s="169"/>
      <c r="E110" s="24">
        <v>421</v>
      </c>
      <c r="F110" s="25" t="s">
        <v>61</v>
      </c>
      <c r="G110" s="17">
        <f t="shared" si="3"/>
        <v>0</v>
      </c>
      <c r="H110" s="37">
        <f t="shared" si="4"/>
        <v>0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ht="25.5">
      <c r="A111" s="181"/>
      <c r="B111" s="166"/>
      <c r="C111" s="166"/>
      <c r="D111" s="170"/>
      <c r="E111" s="24">
        <v>423</v>
      </c>
      <c r="F111" s="25" t="s">
        <v>62</v>
      </c>
      <c r="G111" s="17">
        <f t="shared" si="3"/>
        <v>0</v>
      </c>
      <c r="H111" s="37">
        <f t="shared" si="4"/>
        <v>0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ht="14.25">
      <c r="A112" s="171"/>
      <c r="B112" s="171"/>
      <c r="C112" s="171"/>
      <c r="D112" s="171"/>
      <c r="E112" s="41"/>
      <c r="F112" s="41" t="s">
        <v>63</v>
      </c>
      <c r="G112" s="17">
        <f>SUM(H112:S112)</f>
        <v>395659</v>
      </c>
      <c r="H112" s="38">
        <f>SUM(H79:H111)</f>
        <v>395659</v>
      </c>
      <c r="I112" s="38">
        <f t="shared" ref="I112:S112" si="5">SUM(I79:I111)</f>
        <v>0</v>
      </c>
      <c r="J112" s="38">
        <f t="shared" si="5"/>
        <v>0</v>
      </c>
      <c r="K112" s="38">
        <f t="shared" si="5"/>
        <v>0</v>
      </c>
      <c r="L112" s="38">
        <f t="shared" si="5"/>
        <v>0</v>
      </c>
      <c r="M112" s="38">
        <f t="shared" si="5"/>
        <v>0</v>
      </c>
      <c r="N112" s="38">
        <f t="shared" si="5"/>
        <v>0</v>
      </c>
      <c r="O112" s="38">
        <f t="shared" si="5"/>
        <v>0</v>
      </c>
      <c r="P112" s="38">
        <f t="shared" si="5"/>
        <v>0</v>
      </c>
      <c r="Q112" s="38">
        <f t="shared" si="5"/>
        <v>0</v>
      </c>
      <c r="R112" s="38">
        <f t="shared" si="5"/>
        <v>0</v>
      </c>
      <c r="S112" s="38">
        <f t="shared" si="5"/>
        <v>0</v>
      </c>
    </row>
    <row r="113" spans="3:16" ht="15">
      <c r="C113" s="2"/>
      <c r="D113" s="160"/>
      <c r="E113" s="160"/>
      <c r="F113" s="160"/>
      <c r="G113" s="2"/>
      <c r="H113" s="2"/>
      <c r="I113" s="30"/>
      <c r="J113" s="30"/>
      <c r="K113" s="31"/>
      <c r="L113" s="172"/>
      <c r="M113" s="172"/>
      <c r="N113" s="172"/>
      <c r="O113" s="172"/>
      <c r="P113" s="172"/>
    </row>
    <row r="114" spans="3:16" ht="15.75">
      <c r="D114" s="161" t="s">
        <v>64</v>
      </c>
      <c r="E114" s="161"/>
      <c r="F114" s="161"/>
      <c r="G114" s="1" t="s">
        <v>65</v>
      </c>
      <c r="J114" s="32"/>
      <c r="K114" s="33"/>
    </row>
    <row r="115" spans="3:16">
      <c r="G115" s="159" t="s">
        <v>66</v>
      </c>
      <c r="H115" s="159"/>
      <c r="J115" s="1" t="s">
        <v>67</v>
      </c>
    </row>
    <row r="116" spans="3:16" ht="15">
      <c r="F116" s="34"/>
      <c r="G116" s="162" t="s">
        <v>68</v>
      </c>
      <c r="H116" s="162"/>
    </row>
    <row r="117" spans="3:16" ht="15.75">
      <c r="D117" s="161" t="s">
        <v>69</v>
      </c>
      <c r="E117" s="161"/>
      <c r="F117" s="161"/>
      <c r="G117" s="1" t="s">
        <v>65</v>
      </c>
      <c r="J117" s="32"/>
      <c r="K117" s="33"/>
    </row>
    <row r="118" spans="3:16">
      <c r="G118" s="159" t="s">
        <v>66</v>
      </c>
      <c r="H118" s="159"/>
      <c r="J118" s="1" t="s">
        <v>67</v>
      </c>
    </row>
  </sheetData>
  <mergeCells count="67">
    <mergeCell ref="G118:H118"/>
    <mergeCell ref="D113:F113"/>
    <mergeCell ref="G115:H115"/>
    <mergeCell ref="Q76:Q78"/>
    <mergeCell ref="L113:P113"/>
    <mergeCell ref="D114:F114"/>
    <mergeCell ref="G116:H116"/>
    <mergeCell ref="D117:F117"/>
    <mergeCell ref="A112:D112"/>
    <mergeCell ref="M76:M78"/>
    <mergeCell ref="N76:N78"/>
    <mergeCell ref="O76:O78"/>
    <mergeCell ref="P76:P78"/>
    <mergeCell ref="C77:C111"/>
    <mergeCell ref="D77:E77"/>
    <mergeCell ref="D78:D111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  <mergeCell ref="H76:H78"/>
    <mergeCell ref="I76:I78"/>
    <mergeCell ref="J76:J78"/>
    <mergeCell ref="K76:K78"/>
    <mergeCell ref="L76:L78"/>
    <mergeCell ref="R76:R78"/>
    <mergeCell ref="S76:S78"/>
    <mergeCell ref="A53:D53"/>
    <mergeCell ref="D55:F55"/>
    <mergeCell ref="G59:H59"/>
    <mergeCell ref="A63:G63"/>
    <mergeCell ref="A62:G62"/>
    <mergeCell ref="D54:F54"/>
    <mergeCell ref="G56:H56"/>
    <mergeCell ref="G57:H57"/>
    <mergeCell ref="D58:F58"/>
    <mergeCell ref="Q16:Q18"/>
    <mergeCell ref="R16:R18"/>
    <mergeCell ref="C16:E16"/>
    <mergeCell ref="H16:H18"/>
    <mergeCell ref="I16:I18"/>
    <mergeCell ref="J16:J18"/>
    <mergeCell ref="K16:K18"/>
    <mergeCell ref="L16:L18"/>
    <mergeCell ref="C17:C52"/>
    <mergeCell ref="D18:D52"/>
    <mergeCell ref="A2:G2"/>
    <mergeCell ref="A3:G3"/>
    <mergeCell ref="A6:S6"/>
    <mergeCell ref="A14:E14"/>
    <mergeCell ref="F14:F18"/>
    <mergeCell ref="G14:G18"/>
    <mergeCell ref="H14:S15"/>
    <mergeCell ref="B15:E15"/>
    <mergeCell ref="A15:A52"/>
    <mergeCell ref="B16:B52"/>
    <mergeCell ref="S16:S18"/>
    <mergeCell ref="D17:E17"/>
    <mergeCell ref="M16:M18"/>
    <mergeCell ref="N16:N18"/>
    <mergeCell ref="O16:O18"/>
    <mergeCell ref="P16:P18"/>
  </mergeCells>
  <pageMargins left="0.7" right="0.7" top="0.75" bottom="0.75" header="0.3" footer="0.3"/>
  <pageSetup paperSize="9" scale="50" orientation="landscape" r:id="rId1"/>
  <rowBreaks count="1" manualBreakCount="1">
    <brk id="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18"/>
  <sheetViews>
    <sheetView view="pageBreakPreview" topLeftCell="A7" zoomScale="60" zoomScaleNormal="70" workbookViewId="0">
      <selection activeCell="G26" sqref="G26"/>
    </sheetView>
  </sheetViews>
  <sheetFormatPr defaultColWidth="9.140625" defaultRowHeight="23.25"/>
  <cols>
    <col min="1" max="1" width="4.42578125" style="82" customWidth="1"/>
    <col min="2" max="2" width="1.42578125" style="82" customWidth="1"/>
    <col min="3" max="3" width="4.5703125" style="82" customWidth="1"/>
    <col min="4" max="4" width="5.28515625" style="82" customWidth="1"/>
    <col min="5" max="5" width="10.140625" style="82" customWidth="1"/>
    <col min="6" max="6" width="48.85546875" style="82" customWidth="1"/>
    <col min="7" max="7" width="17.5703125" style="82" customWidth="1"/>
    <col min="8" max="8" width="15.140625" style="82" customWidth="1"/>
    <col min="9" max="9" width="14.140625" style="82" customWidth="1"/>
    <col min="10" max="10" width="12.85546875" style="82" customWidth="1"/>
    <col min="11" max="11" width="13.7109375" style="82" customWidth="1"/>
    <col min="12" max="12" width="14.28515625" style="82" customWidth="1"/>
    <col min="13" max="13" width="14.5703125" style="82" customWidth="1"/>
    <col min="14" max="14" width="14.7109375" style="82" customWidth="1"/>
    <col min="15" max="15" width="9.85546875" style="82" customWidth="1"/>
    <col min="16" max="16" width="16.42578125" style="82" customWidth="1"/>
    <col min="17" max="17" width="12.85546875" style="82" customWidth="1"/>
    <col min="18" max="18" width="12.7109375" style="82" customWidth="1"/>
    <col min="19" max="19" width="14.42578125" style="82" customWidth="1"/>
    <col min="20" max="16384" width="9.140625" style="82"/>
  </cols>
  <sheetData>
    <row r="1" spans="1:19">
      <c r="S1" s="83" t="s">
        <v>0</v>
      </c>
    </row>
    <row r="2" spans="1:19">
      <c r="A2" s="185"/>
      <c r="B2" s="185"/>
      <c r="C2" s="185"/>
      <c r="D2" s="185"/>
      <c r="E2" s="185"/>
      <c r="F2" s="185"/>
      <c r="G2" s="185"/>
      <c r="S2" s="83" t="s">
        <v>1</v>
      </c>
    </row>
    <row r="3" spans="1:19">
      <c r="A3" s="186"/>
      <c r="B3" s="186"/>
      <c r="C3" s="186"/>
      <c r="D3" s="186"/>
      <c r="E3" s="186"/>
      <c r="F3" s="186"/>
      <c r="G3" s="186"/>
      <c r="S3" s="83" t="s">
        <v>2</v>
      </c>
    </row>
    <row r="4" spans="1:19">
      <c r="A4" s="84"/>
      <c r="B4" s="84"/>
      <c r="C4" s="84"/>
      <c r="D4" s="84"/>
      <c r="E4" s="84"/>
      <c r="F4" s="84"/>
      <c r="G4" s="84"/>
      <c r="S4" s="82" t="s">
        <v>3</v>
      </c>
    </row>
    <row r="5" spans="1:19">
      <c r="A5" s="84"/>
      <c r="B5" s="84"/>
      <c r="C5" s="84"/>
      <c r="D5" s="84"/>
      <c r="E5" s="84"/>
      <c r="F5" s="84"/>
      <c r="G5" s="84"/>
      <c r="S5" s="83"/>
    </row>
    <row r="6" spans="1:19">
      <c r="A6" s="187" t="s">
        <v>96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</row>
    <row r="7" spans="1:19">
      <c r="A7" s="85"/>
      <c r="B7" s="86"/>
      <c r="C7" s="87" t="s">
        <v>4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</row>
    <row r="8" spans="1:19">
      <c r="A8" s="86"/>
      <c r="B8" s="88" t="s">
        <v>5</v>
      </c>
      <c r="C8" s="89" t="s">
        <v>6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>
      <c r="A9" s="86"/>
      <c r="B9" s="86"/>
      <c r="C9" s="90" t="s">
        <v>76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>
      <c r="A10" s="86"/>
      <c r="B10" s="86"/>
      <c r="C10" s="90" t="s">
        <v>90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>
      <c r="A11" s="91"/>
      <c r="B11" s="91"/>
      <c r="C11" s="90" t="s">
        <v>8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spans="1:19">
      <c r="A12" s="91"/>
      <c r="B12" s="91"/>
      <c r="C12" s="90" t="s">
        <v>92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spans="1:19">
      <c r="A13" s="91"/>
      <c r="B13" s="91"/>
      <c r="C13" s="44" t="s">
        <v>84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spans="1:19">
      <c r="A14" s="189" t="s">
        <v>9</v>
      </c>
      <c r="B14" s="190"/>
      <c r="C14" s="190"/>
      <c r="D14" s="190"/>
      <c r="E14" s="190"/>
      <c r="F14" s="191" t="s">
        <v>10</v>
      </c>
      <c r="G14" s="191" t="s">
        <v>11</v>
      </c>
      <c r="H14" s="192" t="s">
        <v>12</v>
      </c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</row>
    <row r="15" spans="1:19">
      <c r="A15" s="193" t="s">
        <v>13</v>
      </c>
      <c r="B15" s="192" t="s">
        <v>14</v>
      </c>
      <c r="C15" s="192"/>
      <c r="D15" s="192"/>
      <c r="E15" s="192"/>
      <c r="F15" s="191"/>
      <c r="G15" s="191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</row>
    <row r="16" spans="1:19">
      <c r="A16" s="194"/>
      <c r="B16" s="196"/>
      <c r="C16" s="192" t="s">
        <v>15</v>
      </c>
      <c r="D16" s="192"/>
      <c r="E16" s="192"/>
      <c r="F16" s="191"/>
      <c r="G16" s="191"/>
      <c r="H16" s="199" t="s">
        <v>16</v>
      </c>
      <c r="I16" s="199" t="s">
        <v>17</v>
      </c>
      <c r="J16" s="199" t="s">
        <v>18</v>
      </c>
      <c r="K16" s="199" t="s">
        <v>19</v>
      </c>
      <c r="L16" s="199" t="s">
        <v>20</v>
      </c>
      <c r="M16" s="199" t="s">
        <v>21</v>
      </c>
      <c r="N16" s="199" t="s">
        <v>22</v>
      </c>
      <c r="O16" s="199" t="s">
        <v>23</v>
      </c>
      <c r="P16" s="199" t="s">
        <v>24</v>
      </c>
      <c r="Q16" s="199" t="s">
        <v>25</v>
      </c>
      <c r="R16" s="199" t="s">
        <v>26</v>
      </c>
      <c r="S16" s="199" t="s">
        <v>27</v>
      </c>
    </row>
    <row r="17" spans="1:19">
      <c r="A17" s="194"/>
      <c r="B17" s="197"/>
      <c r="C17" s="196"/>
      <c r="D17" s="192" t="s">
        <v>28</v>
      </c>
      <c r="E17" s="192"/>
      <c r="F17" s="191"/>
      <c r="G17" s="191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ht="46.5">
      <c r="A18" s="194"/>
      <c r="B18" s="197"/>
      <c r="C18" s="197"/>
      <c r="D18" s="200"/>
      <c r="E18" s="92" t="s">
        <v>29</v>
      </c>
      <c r="F18" s="191"/>
      <c r="G18" s="191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>
      <c r="A19" s="194"/>
      <c r="B19" s="197"/>
      <c r="C19" s="197"/>
      <c r="D19" s="201"/>
      <c r="E19" s="93">
        <v>111</v>
      </c>
      <c r="F19" s="94" t="s">
        <v>30</v>
      </c>
      <c r="G19" s="95">
        <f>SUM(H19:S19)</f>
        <v>113475</v>
      </c>
      <c r="H19" s="96">
        <f t="shared" ref="H19:M19" si="0">8087+1369</f>
        <v>9456</v>
      </c>
      <c r="I19" s="96">
        <f t="shared" si="0"/>
        <v>9456</v>
      </c>
      <c r="J19" s="96">
        <f t="shared" si="0"/>
        <v>9456</v>
      </c>
      <c r="K19" s="96">
        <f t="shared" si="0"/>
        <v>9456</v>
      </c>
      <c r="L19" s="96">
        <f t="shared" si="0"/>
        <v>9456</v>
      </c>
      <c r="M19" s="96">
        <f t="shared" si="0"/>
        <v>9456</v>
      </c>
      <c r="N19" s="96">
        <f>16173+2738</f>
        <v>18911</v>
      </c>
      <c r="O19" s="96"/>
      <c r="P19" s="96">
        <f>8088+1369</f>
        <v>9457</v>
      </c>
      <c r="Q19" s="96">
        <f>8088+1369</f>
        <v>9457</v>
      </c>
      <c r="R19" s="96">
        <f>8088+1369</f>
        <v>9457</v>
      </c>
      <c r="S19" s="96">
        <f>8088+1369</f>
        <v>9457</v>
      </c>
    </row>
    <row r="20" spans="1:19" ht="46.5">
      <c r="A20" s="194"/>
      <c r="B20" s="197"/>
      <c r="C20" s="197"/>
      <c r="D20" s="201"/>
      <c r="E20" s="93">
        <v>112</v>
      </c>
      <c r="F20" s="97" t="s">
        <v>31</v>
      </c>
      <c r="G20" s="95">
        <f t="shared" ref="G20:G52" si="1">SUM(H20:S20)</f>
        <v>0</v>
      </c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>
      <c r="A21" s="194"/>
      <c r="B21" s="197"/>
      <c r="C21" s="197"/>
      <c r="D21" s="201"/>
      <c r="E21" s="93">
        <v>113</v>
      </c>
      <c r="F21" s="97" t="s">
        <v>32</v>
      </c>
      <c r="G21" s="95">
        <f t="shared" si="1"/>
        <v>9766</v>
      </c>
      <c r="H21" s="96"/>
      <c r="I21" s="96"/>
      <c r="J21" s="96"/>
      <c r="K21" s="96"/>
      <c r="L21" s="96"/>
      <c r="M21" s="96"/>
      <c r="N21" s="96">
        <v>9766</v>
      </c>
      <c r="O21" s="96"/>
      <c r="P21" s="96"/>
      <c r="Q21" s="96"/>
      <c r="R21" s="96"/>
      <c r="S21" s="96"/>
    </row>
    <row r="22" spans="1:19" ht="46.5">
      <c r="A22" s="194"/>
      <c r="B22" s="197"/>
      <c r="C22" s="197"/>
      <c r="D22" s="201"/>
      <c r="E22" s="93">
        <v>116</v>
      </c>
      <c r="F22" s="97" t="s">
        <v>78</v>
      </c>
      <c r="G22" s="95">
        <f t="shared" si="1"/>
        <v>0</v>
      </c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1:19">
      <c r="A23" s="194"/>
      <c r="B23" s="197"/>
      <c r="C23" s="197"/>
      <c r="D23" s="201"/>
      <c r="E23" s="93">
        <v>121</v>
      </c>
      <c r="F23" s="97" t="s">
        <v>33</v>
      </c>
      <c r="G23" s="95">
        <f t="shared" si="1"/>
        <v>6128</v>
      </c>
      <c r="H23" s="96">
        <v>511</v>
      </c>
      <c r="I23" s="96">
        <v>511</v>
      </c>
      <c r="J23" s="96">
        <v>510</v>
      </c>
      <c r="K23" s="96">
        <v>511</v>
      </c>
      <c r="L23" s="96">
        <v>510</v>
      </c>
      <c r="M23" s="96">
        <v>510</v>
      </c>
      <c r="N23" s="96">
        <v>1021</v>
      </c>
      <c r="O23" s="96"/>
      <c r="P23" s="96">
        <v>511</v>
      </c>
      <c r="Q23" s="96">
        <v>511</v>
      </c>
      <c r="R23" s="96">
        <v>511</v>
      </c>
      <c r="S23" s="96">
        <v>511</v>
      </c>
    </row>
    <row r="24" spans="1:19" ht="69.75">
      <c r="A24" s="194"/>
      <c r="B24" s="197"/>
      <c r="C24" s="197"/>
      <c r="D24" s="201"/>
      <c r="E24" s="93">
        <v>122</v>
      </c>
      <c r="F24" s="97" t="s">
        <v>34</v>
      </c>
      <c r="G24" s="95">
        <f t="shared" si="1"/>
        <v>3574</v>
      </c>
      <c r="H24" s="96">
        <v>298</v>
      </c>
      <c r="I24" s="96">
        <v>298</v>
      </c>
      <c r="J24" s="96">
        <v>298</v>
      </c>
      <c r="K24" s="96">
        <v>298</v>
      </c>
      <c r="L24" s="96">
        <v>298</v>
      </c>
      <c r="M24" s="96">
        <v>298</v>
      </c>
      <c r="N24" s="96">
        <v>594</v>
      </c>
      <c r="O24" s="96"/>
      <c r="P24" s="96">
        <v>298</v>
      </c>
      <c r="Q24" s="96">
        <v>298</v>
      </c>
      <c r="R24" s="96">
        <v>298</v>
      </c>
      <c r="S24" s="96">
        <v>298</v>
      </c>
    </row>
    <row r="25" spans="1:19" ht="46.5">
      <c r="A25" s="194"/>
      <c r="B25" s="197"/>
      <c r="C25" s="197"/>
      <c r="D25" s="201"/>
      <c r="E25" s="93">
        <v>123</v>
      </c>
      <c r="F25" s="97" t="s">
        <v>35</v>
      </c>
      <c r="G25" s="95">
        <f t="shared" si="1"/>
        <v>0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</row>
    <row r="26" spans="1:19" ht="69.75">
      <c r="A26" s="194"/>
      <c r="B26" s="197"/>
      <c r="C26" s="197"/>
      <c r="D26" s="201"/>
      <c r="E26" s="93">
        <v>124</v>
      </c>
      <c r="F26" s="94" t="s">
        <v>36</v>
      </c>
      <c r="G26" s="95">
        <f t="shared" si="1"/>
        <v>3404</v>
      </c>
      <c r="H26" s="96">
        <v>284</v>
      </c>
      <c r="I26" s="96">
        <v>283</v>
      </c>
      <c r="J26" s="96">
        <v>283</v>
      </c>
      <c r="K26" s="96">
        <v>283</v>
      </c>
      <c r="L26" s="96">
        <v>284</v>
      </c>
      <c r="M26" s="96">
        <v>284</v>
      </c>
      <c r="N26" s="96">
        <v>567</v>
      </c>
      <c r="O26" s="96"/>
      <c r="P26" s="96">
        <v>284</v>
      </c>
      <c r="Q26" s="96">
        <v>284</v>
      </c>
      <c r="R26" s="96">
        <v>284</v>
      </c>
      <c r="S26" s="96">
        <v>284</v>
      </c>
    </row>
    <row r="27" spans="1:19" ht="46.5">
      <c r="A27" s="194"/>
      <c r="B27" s="197"/>
      <c r="C27" s="197"/>
      <c r="D27" s="201"/>
      <c r="E27" s="93">
        <v>131</v>
      </c>
      <c r="F27" s="94" t="s">
        <v>37</v>
      </c>
      <c r="G27" s="95">
        <f t="shared" si="1"/>
        <v>0</v>
      </c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 ht="46.5">
      <c r="A28" s="194"/>
      <c r="B28" s="197"/>
      <c r="C28" s="197"/>
      <c r="D28" s="201"/>
      <c r="E28" s="93">
        <v>135</v>
      </c>
      <c r="F28" s="94" t="s">
        <v>38</v>
      </c>
      <c r="G28" s="95">
        <f t="shared" si="1"/>
        <v>0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 ht="69.75">
      <c r="A29" s="194"/>
      <c r="B29" s="197"/>
      <c r="C29" s="197"/>
      <c r="D29" s="201"/>
      <c r="E29" s="93">
        <v>136</v>
      </c>
      <c r="F29" s="94" t="s">
        <v>39</v>
      </c>
      <c r="G29" s="95">
        <f t="shared" si="1"/>
        <v>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1:19" ht="46.5">
      <c r="A30" s="194"/>
      <c r="B30" s="197"/>
      <c r="C30" s="197"/>
      <c r="D30" s="201"/>
      <c r="E30" s="93">
        <v>141</v>
      </c>
      <c r="F30" s="94" t="s">
        <v>40</v>
      </c>
      <c r="G30" s="95">
        <f t="shared" si="1"/>
        <v>0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1:19" ht="69.75">
      <c r="A31" s="194"/>
      <c r="B31" s="197"/>
      <c r="C31" s="197"/>
      <c r="D31" s="201"/>
      <c r="E31" s="93">
        <v>142</v>
      </c>
      <c r="F31" s="94" t="s">
        <v>41</v>
      </c>
      <c r="G31" s="95">
        <f t="shared" si="1"/>
        <v>0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 ht="69.75">
      <c r="A32" s="194"/>
      <c r="B32" s="197"/>
      <c r="C32" s="197"/>
      <c r="D32" s="201"/>
      <c r="E32" s="93">
        <v>144</v>
      </c>
      <c r="F32" s="94" t="s">
        <v>42</v>
      </c>
      <c r="G32" s="95">
        <f t="shared" si="1"/>
        <v>0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1:19">
      <c r="A33" s="194"/>
      <c r="B33" s="197"/>
      <c r="C33" s="197"/>
      <c r="D33" s="201"/>
      <c r="E33" s="93">
        <v>149</v>
      </c>
      <c r="F33" s="94" t="s">
        <v>43</v>
      </c>
      <c r="G33" s="95">
        <f t="shared" si="1"/>
        <v>0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1:19">
      <c r="A34" s="194"/>
      <c r="B34" s="197"/>
      <c r="C34" s="197"/>
      <c r="D34" s="201"/>
      <c r="E34" s="93">
        <v>151</v>
      </c>
      <c r="F34" s="94" t="s">
        <v>44</v>
      </c>
      <c r="G34" s="95">
        <f t="shared" si="1"/>
        <v>0</v>
      </c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1:19">
      <c r="A35" s="194"/>
      <c r="B35" s="197"/>
      <c r="C35" s="197"/>
      <c r="D35" s="201"/>
      <c r="E35" s="93">
        <v>152</v>
      </c>
      <c r="F35" s="94" t="s">
        <v>45</v>
      </c>
      <c r="G35" s="95">
        <f t="shared" si="1"/>
        <v>0</v>
      </c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1:19">
      <c r="A36" s="194"/>
      <c r="B36" s="197"/>
      <c r="C36" s="197"/>
      <c r="D36" s="201"/>
      <c r="E36" s="93">
        <v>153</v>
      </c>
      <c r="F36" s="94" t="s">
        <v>46</v>
      </c>
      <c r="G36" s="95">
        <f t="shared" si="1"/>
        <v>0</v>
      </c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spans="1:19">
      <c r="A37" s="194"/>
      <c r="B37" s="197"/>
      <c r="C37" s="197"/>
      <c r="D37" s="201"/>
      <c r="E37" s="93">
        <v>154</v>
      </c>
      <c r="F37" s="94" t="s">
        <v>47</v>
      </c>
      <c r="G37" s="95">
        <f t="shared" si="1"/>
        <v>0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1:19" ht="46.5">
      <c r="A38" s="194"/>
      <c r="B38" s="197"/>
      <c r="C38" s="197"/>
      <c r="D38" s="201"/>
      <c r="E38" s="93">
        <v>156</v>
      </c>
      <c r="F38" s="94" t="s">
        <v>48</v>
      </c>
      <c r="G38" s="95">
        <f t="shared" si="1"/>
        <v>0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>
      <c r="A39" s="194"/>
      <c r="B39" s="197"/>
      <c r="C39" s="197"/>
      <c r="D39" s="201"/>
      <c r="E39" s="93">
        <v>159</v>
      </c>
      <c r="F39" s="94" t="s">
        <v>49</v>
      </c>
      <c r="G39" s="95">
        <f t="shared" si="1"/>
        <v>0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spans="1:19" ht="46.5">
      <c r="A40" s="194"/>
      <c r="B40" s="197"/>
      <c r="C40" s="197"/>
      <c r="D40" s="201"/>
      <c r="E40" s="93">
        <v>161</v>
      </c>
      <c r="F40" s="94" t="s">
        <v>50</v>
      </c>
      <c r="G40" s="95">
        <f t="shared" si="1"/>
        <v>0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1:19" ht="46.5">
      <c r="A41" s="194"/>
      <c r="B41" s="197"/>
      <c r="C41" s="197"/>
      <c r="D41" s="201"/>
      <c r="E41" s="93">
        <v>162</v>
      </c>
      <c r="F41" s="98" t="s">
        <v>51</v>
      </c>
      <c r="G41" s="95">
        <f t="shared" si="1"/>
        <v>0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1:19" ht="46.5">
      <c r="A42" s="194"/>
      <c r="B42" s="197"/>
      <c r="C42" s="197"/>
      <c r="D42" s="201"/>
      <c r="E42" s="99">
        <v>165</v>
      </c>
      <c r="F42" s="100" t="s">
        <v>52</v>
      </c>
      <c r="G42" s="95">
        <f t="shared" si="1"/>
        <v>0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spans="1:19">
      <c r="A43" s="194"/>
      <c r="B43" s="197"/>
      <c r="C43" s="197"/>
      <c r="D43" s="201"/>
      <c r="E43" s="101">
        <v>169</v>
      </c>
      <c r="F43" s="102" t="s">
        <v>53</v>
      </c>
      <c r="G43" s="95">
        <f t="shared" si="1"/>
        <v>0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spans="1:19" ht="46.5">
      <c r="A44" s="194"/>
      <c r="B44" s="197"/>
      <c r="C44" s="197"/>
      <c r="D44" s="201"/>
      <c r="E44" s="103">
        <v>322</v>
      </c>
      <c r="F44" s="104" t="s">
        <v>54</v>
      </c>
      <c r="G44" s="95">
        <f t="shared" si="1"/>
        <v>0</v>
      </c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19">
      <c r="A45" s="194"/>
      <c r="B45" s="197"/>
      <c r="C45" s="197"/>
      <c r="D45" s="201"/>
      <c r="E45" s="105">
        <v>324</v>
      </c>
      <c r="F45" s="100" t="s">
        <v>55</v>
      </c>
      <c r="G45" s="95">
        <f t="shared" si="1"/>
        <v>0</v>
      </c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1:19" ht="46.5">
      <c r="A46" s="194"/>
      <c r="B46" s="197"/>
      <c r="C46" s="197"/>
      <c r="D46" s="201"/>
      <c r="E46" s="105">
        <v>413</v>
      </c>
      <c r="F46" s="100" t="s">
        <v>56</v>
      </c>
      <c r="G46" s="95">
        <f t="shared" si="1"/>
        <v>0</v>
      </c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spans="1:19" ht="93">
      <c r="A47" s="194"/>
      <c r="B47" s="197"/>
      <c r="C47" s="197"/>
      <c r="D47" s="201"/>
      <c r="E47" s="93">
        <v>414</v>
      </c>
      <c r="F47" s="106" t="s">
        <v>57</v>
      </c>
      <c r="G47" s="95">
        <f t="shared" si="1"/>
        <v>0</v>
      </c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</row>
    <row r="48" spans="1:19" ht="46.5">
      <c r="A48" s="194"/>
      <c r="B48" s="197"/>
      <c r="C48" s="197"/>
      <c r="D48" s="201"/>
      <c r="E48" s="107">
        <v>416</v>
      </c>
      <c r="F48" s="94" t="s">
        <v>58</v>
      </c>
      <c r="G48" s="95">
        <f t="shared" si="1"/>
        <v>0</v>
      </c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</row>
    <row r="49" spans="1:20" ht="69.75">
      <c r="A49" s="194"/>
      <c r="B49" s="197"/>
      <c r="C49" s="197"/>
      <c r="D49" s="201"/>
      <c r="E49" s="107">
        <v>418</v>
      </c>
      <c r="F49" s="97" t="s">
        <v>59</v>
      </c>
      <c r="G49" s="95">
        <f t="shared" si="1"/>
        <v>0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</row>
    <row r="50" spans="1:20" ht="17.25" customHeight="1">
      <c r="A50" s="194"/>
      <c r="B50" s="197"/>
      <c r="C50" s="197"/>
      <c r="D50" s="201"/>
      <c r="E50" s="101">
        <v>419</v>
      </c>
      <c r="F50" s="108" t="s">
        <v>60</v>
      </c>
      <c r="G50" s="95">
        <f t="shared" si="1"/>
        <v>0</v>
      </c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1:20" ht="31.5" customHeight="1">
      <c r="A51" s="194"/>
      <c r="B51" s="197"/>
      <c r="C51" s="197"/>
      <c r="D51" s="201"/>
      <c r="E51" s="103">
        <v>421</v>
      </c>
      <c r="F51" s="104" t="s">
        <v>61</v>
      </c>
      <c r="G51" s="95">
        <f t="shared" si="1"/>
        <v>0</v>
      </c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spans="1:20" ht="27" customHeight="1">
      <c r="A52" s="195"/>
      <c r="B52" s="198"/>
      <c r="C52" s="198"/>
      <c r="D52" s="202"/>
      <c r="E52" s="103">
        <v>423</v>
      </c>
      <c r="F52" s="104" t="s">
        <v>62</v>
      </c>
      <c r="G52" s="95">
        <f t="shared" si="1"/>
        <v>0</v>
      </c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spans="1:20" ht="28.5" customHeight="1">
      <c r="A53" s="203"/>
      <c r="B53" s="203"/>
      <c r="C53" s="203"/>
      <c r="D53" s="203"/>
      <c r="E53" s="109"/>
      <c r="F53" s="109" t="s">
        <v>63</v>
      </c>
      <c r="G53" s="95">
        <f>SUM(H53:S53)</f>
        <v>136347</v>
      </c>
      <c r="H53" s="110">
        <f>SUM(H19:H52)</f>
        <v>10549</v>
      </c>
      <c r="I53" s="110">
        <f>SUM(I19:I52)</f>
        <v>10548</v>
      </c>
      <c r="J53" s="110">
        <f t="shared" ref="J53:S53" si="2">SUM(J19:J52)</f>
        <v>10547</v>
      </c>
      <c r="K53" s="110">
        <f t="shared" si="2"/>
        <v>10548</v>
      </c>
      <c r="L53" s="110">
        <f t="shared" si="2"/>
        <v>10548</v>
      </c>
      <c r="M53" s="110">
        <f t="shared" si="2"/>
        <v>10548</v>
      </c>
      <c r="N53" s="110">
        <f t="shared" si="2"/>
        <v>30859</v>
      </c>
      <c r="O53" s="110">
        <f t="shared" si="2"/>
        <v>0</v>
      </c>
      <c r="P53" s="110">
        <f t="shared" si="2"/>
        <v>10550</v>
      </c>
      <c r="Q53" s="110">
        <f t="shared" si="2"/>
        <v>10550</v>
      </c>
      <c r="R53" s="110">
        <f t="shared" si="2"/>
        <v>10550</v>
      </c>
      <c r="S53" s="110">
        <f t="shared" si="2"/>
        <v>10550</v>
      </c>
    </row>
    <row r="54" spans="1:20" ht="19.5" customHeight="1">
      <c r="D54" s="207"/>
      <c r="E54" s="207"/>
      <c r="F54" s="207"/>
      <c r="I54" s="111"/>
      <c r="J54" s="111"/>
      <c r="K54" s="111"/>
      <c r="L54" s="204"/>
      <c r="M54" s="204"/>
      <c r="N54" s="204"/>
      <c r="O54" s="204"/>
      <c r="P54" s="204"/>
    </row>
    <row r="55" spans="1:20" ht="95.25" customHeight="1">
      <c r="D55" s="205" t="s">
        <v>64</v>
      </c>
      <c r="E55" s="205"/>
      <c r="F55" s="205"/>
      <c r="G55" s="82" t="s">
        <v>65</v>
      </c>
      <c r="J55" s="32" t="s">
        <v>93</v>
      </c>
      <c r="K55" s="33"/>
    </row>
    <row r="56" spans="1:20" ht="17.25" customHeight="1">
      <c r="G56" s="206" t="s">
        <v>66</v>
      </c>
      <c r="H56" s="206"/>
      <c r="J56" s="1" t="s">
        <v>67</v>
      </c>
      <c r="K56" s="1"/>
    </row>
    <row r="57" spans="1:20" ht="15.75" customHeight="1">
      <c r="F57" s="113"/>
      <c r="G57" s="208" t="s">
        <v>68</v>
      </c>
      <c r="H57" s="208"/>
      <c r="J57" s="1"/>
      <c r="K57" s="1"/>
    </row>
    <row r="58" spans="1:20" ht="49.5" customHeight="1">
      <c r="D58" s="205" t="s">
        <v>69</v>
      </c>
      <c r="E58" s="205"/>
      <c r="F58" s="205"/>
      <c r="G58" s="82" t="s">
        <v>65</v>
      </c>
      <c r="J58" s="32" t="s">
        <v>94</v>
      </c>
      <c r="K58" s="33"/>
    </row>
    <row r="59" spans="1:20" ht="15.75" customHeight="1">
      <c r="G59" s="206" t="s">
        <v>66</v>
      </c>
      <c r="H59" s="206"/>
      <c r="J59" s="82" t="s">
        <v>67</v>
      </c>
      <c r="T59" s="114"/>
    </row>
    <row r="60" spans="1:20" ht="31.5" customHeight="1"/>
    <row r="61" spans="1:20" ht="15.75" customHeight="1">
      <c r="S61" s="83" t="s">
        <v>70</v>
      </c>
    </row>
    <row r="62" spans="1:20" ht="15.75" customHeight="1">
      <c r="A62" s="185"/>
      <c r="B62" s="185"/>
      <c r="C62" s="185"/>
      <c r="D62" s="185"/>
      <c r="E62" s="185"/>
      <c r="F62" s="185"/>
      <c r="G62" s="185"/>
      <c r="S62" s="83" t="s">
        <v>1</v>
      </c>
    </row>
    <row r="63" spans="1:20" ht="15.75" customHeight="1">
      <c r="A63" s="186"/>
      <c r="B63" s="186"/>
      <c r="C63" s="186"/>
      <c r="D63" s="186"/>
      <c r="E63" s="186"/>
      <c r="F63" s="186"/>
      <c r="G63" s="186"/>
      <c r="S63" s="83" t="s">
        <v>2</v>
      </c>
      <c r="T63" s="115"/>
    </row>
    <row r="64" spans="1:20" ht="12" customHeight="1">
      <c r="A64" s="84"/>
      <c r="B64" s="84"/>
      <c r="C64" s="84"/>
      <c r="D64" s="84"/>
      <c r="E64" s="84"/>
      <c r="F64" s="84"/>
      <c r="G64" s="84"/>
      <c r="S64" s="82" t="s">
        <v>3</v>
      </c>
    </row>
    <row r="65" spans="1:19">
      <c r="A65" s="84"/>
      <c r="B65" s="84"/>
      <c r="C65" s="84"/>
      <c r="D65" s="84"/>
      <c r="E65" s="84"/>
      <c r="F65" s="84"/>
      <c r="G65" s="84"/>
      <c r="S65" s="83"/>
    </row>
    <row r="66" spans="1:19">
      <c r="A66" s="209" t="s">
        <v>71</v>
      </c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</row>
    <row r="67" spans="1:19">
      <c r="A67" s="85"/>
      <c r="B67" s="86"/>
      <c r="C67" s="87" t="s">
        <v>4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</row>
    <row r="68" spans="1:19">
      <c r="A68" s="86"/>
      <c r="B68" s="88" t="s">
        <v>5</v>
      </c>
      <c r="C68" s="89" t="s">
        <v>6</v>
      </c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</row>
    <row r="69" spans="1:19">
      <c r="A69" s="86"/>
      <c r="B69" s="86"/>
      <c r="C69" s="90" t="s">
        <v>76</v>
      </c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</row>
    <row r="70" spans="1:19">
      <c r="A70" s="86"/>
      <c r="B70" s="86"/>
      <c r="C70" s="90" t="s">
        <v>90</v>
      </c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</row>
    <row r="71" spans="1:19">
      <c r="A71" s="91"/>
      <c r="B71" s="91"/>
      <c r="C71" s="90" t="s">
        <v>8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</row>
    <row r="72" spans="1:19">
      <c r="A72" s="91"/>
      <c r="B72" s="91"/>
      <c r="C72" s="90" t="s">
        <v>72</v>
      </c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</row>
    <row r="73" spans="1:19">
      <c r="A73" s="91"/>
      <c r="B73" s="91"/>
      <c r="C73" s="90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</row>
    <row r="74" spans="1:19">
      <c r="A74" s="189" t="s">
        <v>9</v>
      </c>
      <c r="B74" s="190"/>
      <c r="C74" s="190"/>
      <c r="D74" s="190"/>
      <c r="E74" s="190"/>
      <c r="F74" s="191" t="s">
        <v>10</v>
      </c>
      <c r="G74" s="191" t="s">
        <v>11</v>
      </c>
      <c r="H74" s="192" t="s">
        <v>12</v>
      </c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</row>
    <row r="75" spans="1:19">
      <c r="A75" s="193" t="s">
        <v>13</v>
      </c>
      <c r="B75" s="192" t="s">
        <v>14</v>
      </c>
      <c r="C75" s="192"/>
      <c r="D75" s="192"/>
      <c r="E75" s="192"/>
      <c r="F75" s="191"/>
      <c r="G75" s="191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</row>
    <row r="76" spans="1:19">
      <c r="A76" s="194"/>
      <c r="B76" s="196"/>
      <c r="C76" s="192" t="s">
        <v>15</v>
      </c>
      <c r="D76" s="192"/>
      <c r="E76" s="192"/>
      <c r="F76" s="191"/>
      <c r="G76" s="191"/>
      <c r="H76" s="199" t="s">
        <v>16</v>
      </c>
      <c r="I76" s="199" t="s">
        <v>17</v>
      </c>
      <c r="J76" s="199" t="s">
        <v>18</v>
      </c>
      <c r="K76" s="199" t="s">
        <v>19</v>
      </c>
      <c r="L76" s="199" t="s">
        <v>20</v>
      </c>
      <c r="M76" s="199" t="s">
        <v>21</v>
      </c>
      <c r="N76" s="199" t="s">
        <v>22</v>
      </c>
      <c r="O76" s="199" t="s">
        <v>23</v>
      </c>
      <c r="P76" s="199" t="s">
        <v>24</v>
      </c>
      <c r="Q76" s="199" t="s">
        <v>25</v>
      </c>
      <c r="R76" s="199" t="s">
        <v>26</v>
      </c>
      <c r="S76" s="199" t="s">
        <v>27</v>
      </c>
    </row>
    <row r="77" spans="1:19">
      <c r="A77" s="194"/>
      <c r="B77" s="197"/>
      <c r="C77" s="196"/>
      <c r="D77" s="192" t="s">
        <v>28</v>
      </c>
      <c r="E77" s="192"/>
      <c r="F77" s="191"/>
      <c r="G77" s="191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ht="46.5">
      <c r="A78" s="194"/>
      <c r="B78" s="197"/>
      <c r="C78" s="197"/>
      <c r="D78" s="200"/>
      <c r="E78" s="92" t="s">
        <v>29</v>
      </c>
      <c r="F78" s="191"/>
      <c r="G78" s="191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>
      <c r="A79" s="194"/>
      <c r="B79" s="197"/>
      <c r="C79" s="197"/>
      <c r="D79" s="201"/>
      <c r="E79" s="93">
        <v>111</v>
      </c>
      <c r="F79" s="94" t="s">
        <v>30</v>
      </c>
      <c r="G79" s="95">
        <f>SUM(H79:S79)</f>
        <v>113475</v>
      </c>
      <c r="H79" s="116">
        <f>G19</f>
        <v>113475</v>
      </c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</row>
    <row r="80" spans="1:19" ht="46.5">
      <c r="A80" s="194"/>
      <c r="B80" s="197"/>
      <c r="C80" s="197"/>
      <c r="D80" s="201"/>
      <c r="E80" s="93">
        <v>112</v>
      </c>
      <c r="F80" s="97" t="s">
        <v>31</v>
      </c>
      <c r="G80" s="95">
        <f t="shared" ref="G80:G111" si="3">SUM(H80:S80)</f>
        <v>0</v>
      </c>
      <c r="H80" s="116">
        <f>G20</f>
        <v>0</v>
      </c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</row>
    <row r="81" spans="1:19">
      <c r="A81" s="194"/>
      <c r="B81" s="197"/>
      <c r="C81" s="197"/>
      <c r="D81" s="201"/>
      <c r="E81" s="93">
        <v>113</v>
      </c>
      <c r="F81" s="97" t="s">
        <v>32</v>
      </c>
      <c r="G81" s="95">
        <f t="shared" si="3"/>
        <v>9766</v>
      </c>
      <c r="H81" s="116">
        <f>G21</f>
        <v>9766</v>
      </c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</row>
    <row r="82" spans="1:19">
      <c r="A82" s="194"/>
      <c r="B82" s="197"/>
      <c r="C82" s="197"/>
      <c r="D82" s="201"/>
      <c r="E82" s="93">
        <v>121</v>
      </c>
      <c r="F82" s="97" t="s">
        <v>33</v>
      </c>
      <c r="G82" s="95">
        <f t="shared" si="3"/>
        <v>6128</v>
      </c>
      <c r="H82" s="116">
        <f>G23</f>
        <v>6128</v>
      </c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</row>
    <row r="83" spans="1:19" ht="69.75">
      <c r="A83" s="194"/>
      <c r="B83" s="197"/>
      <c r="C83" s="197"/>
      <c r="D83" s="201"/>
      <c r="E83" s="93">
        <v>122</v>
      </c>
      <c r="F83" s="97" t="s">
        <v>34</v>
      </c>
      <c r="G83" s="95">
        <f t="shared" si="3"/>
        <v>3574</v>
      </c>
      <c r="H83" s="116">
        <f t="shared" ref="H83:H111" si="4">G24</f>
        <v>3574</v>
      </c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</row>
    <row r="84" spans="1:19" ht="46.5">
      <c r="A84" s="194"/>
      <c r="B84" s="197"/>
      <c r="C84" s="197"/>
      <c r="D84" s="201"/>
      <c r="E84" s="93">
        <v>123</v>
      </c>
      <c r="F84" s="97" t="s">
        <v>35</v>
      </c>
      <c r="G84" s="95">
        <f t="shared" si="3"/>
        <v>0</v>
      </c>
      <c r="H84" s="116">
        <f t="shared" si="4"/>
        <v>0</v>
      </c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</row>
    <row r="85" spans="1:19" ht="69.75">
      <c r="A85" s="194"/>
      <c r="B85" s="197"/>
      <c r="C85" s="197"/>
      <c r="D85" s="201"/>
      <c r="E85" s="93">
        <v>124</v>
      </c>
      <c r="F85" s="94" t="s">
        <v>36</v>
      </c>
      <c r="G85" s="95">
        <f t="shared" si="3"/>
        <v>3404</v>
      </c>
      <c r="H85" s="116">
        <f t="shared" si="4"/>
        <v>3404</v>
      </c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</row>
    <row r="86" spans="1:19" ht="46.5">
      <c r="A86" s="194"/>
      <c r="B86" s="197"/>
      <c r="C86" s="197"/>
      <c r="D86" s="201"/>
      <c r="E86" s="93">
        <v>131</v>
      </c>
      <c r="F86" s="94" t="s">
        <v>37</v>
      </c>
      <c r="G86" s="95">
        <f t="shared" si="3"/>
        <v>0</v>
      </c>
      <c r="H86" s="116">
        <f t="shared" si="4"/>
        <v>0</v>
      </c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</row>
    <row r="87" spans="1:19" ht="46.5">
      <c r="A87" s="194"/>
      <c r="B87" s="197"/>
      <c r="C87" s="197"/>
      <c r="D87" s="201"/>
      <c r="E87" s="93">
        <v>135</v>
      </c>
      <c r="F87" s="94" t="s">
        <v>38</v>
      </c>
      <c r="G87" s="95">
        <f t="shared" si="3"/>
        <v>0</v>
      </c>
      <c r="H87" s="116">
        <f t="shared" si="4"/>
        <v>0</v>
      </c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</row>
    <row r="88" spans="1:19" ht="69.75">
      <c r="A88" s="194"/>
      <c r="B88" s="197"/>
      <c r="C88" s="197"/>
      <c r="D88" s="201"/>
      <c r="E88" s="93">
        <v>136</v>
      </c>
      <c r="F88" s="94" t="s">
        <v>39</v>
      </c>
      <c r="G88" s="95">
        <f t="shared" si="3"/>
        <v>0</v>
      </c>
      <c r="H88" s="116">
        <f t="shared" si="4"/>
        <v>0</v>
      </c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</row>
    <row r="89" spans="1:19" ht="46.5">
      <c r="A89" s="194"/>
      <c r="B89" s="197"/>
      <c r="C89" s="197"/>
      <c r="D89" s="201"/>
      <c r="E89" s="93">
        <v>141</v>
      </c>
      <c r="F89" s="94" t="s">
        <v>40</v>
      </c>
      <c r="G89" s="95">
        <f t="shared" si="3"/>
        <v>0</v>
      </c>
      <c r="H89" s="116">
        <f t="shared" si="4"/>
        <v>0</v>
      </c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</row>
    <row r="90" spans="1:19" ht="69.75">
      <c r="A90" s="194"/>
      <c r="B90" s="197"/>
      <c r="C90" s="197"/>
      <c r="D90" s="201"/>
      <c r="E90" s="93">
        <v>142</v>
      </c>
      <c r="F90" s="94" t="s">
        <v>41</v>
      </c>
      <c r="G90" s="95">
        <f t="shared" si="3"/>
        <v>0</v>
      </c>
      <c r="H90" s="116">
        <f t="shared" si="4"/>
        <v>0</v>
      </c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</row>
    <row r="91" spans="1:19" ht="46.5">
      <c r="A91" s="194"/>
      <c r="B91" s="197"/>
      <c r="C91" s="197"/>
      <c r="D91" s="201"/>
      <c r="E91" s="93">
        <v>144</v>
      </c>
      <c r="F91" s="94" t="s">
        <v>42</v>
      </c>
      <c r="G91" s="95">
        <f t="shared" si="3"/>
        <v>0</v>
      </c>
      <c r="H91" s="116">
        <f t="shared" si="4"/>
        <v>0</v>
      </c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</row>
    <row r="92" spans="1:19">
      <c r="A92" s="194"/>
      <c r="B92" s="197"/>
      <c r="C92" s="197"/>
      <c r="D92" s="201"/>
      <c r="E92" s="93">
        <v>149</v>
      </c>
      <c r="F92" s="94" t="s">
        <v>43</v>
      </c>
      <c r="G92" s="95">
        <f t="shared" si="3"/>
        <v>0</v>
      </c>
      <c r="H92" s="116">
        <f t="shared" si="4"/>
        <v>0</v>
      </c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</row>
    <row r="93" spans="1:19">
      <c r="A93" s="194"/>
      <c r="B93" s="197"/>
      <c r="C93" s="197"/>
      <c r="D93" s="201"/>
      <c r="E93" s="93">
        <v>151</v>
      </c>
      <c r="F93" s="94" t="s">
        <v>44</v>
      </c>
      <c r="G93" s="95">
        <f t="shared" si="3"/>
        <v>0</v>
      </c>
      <c r="H93" s="116">
        <f t="shared" si="4"/>
        <v>0</v>
      </c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</row>
    <row r="94" spans="1:19">
      <c r="A94" s="194"/>
      <c r="B94" s="197"/>
      <c r="C94" s="197"/>
      <c r="D94" s="201"/>
      <c r="E94" s="93">
        <v>152</v>
      </c>
      <c r="F94" s="94" t="s">
        <v>45</v>
      </c>
      <c r="G94" s="95">
        <f t="shared" si="3"/>
        <v>0</v>
      </c>
      <c r="H94" s="116">
        <f t="shared" si="4"/>
        <v>0</v>
      </c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</row>
    <row r="95" spans="1:19">
      <c r="A95" s="194"/>
      <c r="B95" s="197"/>
      <c r="C95" s="197"/>
      <c r="D95" s="201"/>
      <c r="E95" s="93">
        <v>153</v>
      </c>
      <c r="F95" s="94" t="s">
        <v>46</v>
      </c>
      <c r="G95" s="95">
        <f t="shared" si="3"/>
        <v>0</v>
      </c>
      <c r="H95" s="116">
        <f t="shared" si="4"/>
        <v>0</v>
      </c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</row>
    <row r="96" spans="1:19">
      <c r="A96" s="194"/>
      <c r="B96" s="197"/>
      <c r="C96" s="197"/>
      <c r="D96" s="201"/>
      <c r="E96" s="93">
        <v>154</v>
      </c>
      <c r="F96" s="94" t="s">
        <v>47</v>
      </c>
      <c r="G96" s="95">
        <f t="shared" si="3"/>
        <v>0</v>
      </c>
      <c r="H96" s="116">
        <f t="shared" si="4"/>
        <v>0</v>
      </c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</row>
    <row r="97" spans="1:19" ht="46.5">
      <c r="A97" s="194"/>
      <c r="B97" s="197"/>
      <c r="C97" s="197"/>
      <c r="D97" s="201"/>
      <c r="E97" s="93">
        <v>156</v>
      </c>
      <c r="F97" s="94" t="s">
        <v>48</v>
      </c>
      <c r="G97" s="95">
        <f t="shared" si="3"/>
        <v>0</v>
      </c>
      <c r="H97" s="116">
        <f t="shared" si="4"/>
        <v>0</v>
      </c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</row>
    <row r="98" spans="1:19">
      <c r="A98" s="194"/>
      <c r="B98" s="197"/>
      <c r="C98" s="197"/>
      <c r="D98" s="201"/>
      <c r="E98" s="93">
        <v>159</v>
      </c>
      <c r="F98" s="94" t="s">
        <v>49</v>
      </c>
      <c r="G98" s="95">
        <f t="shared" si="3"/>
        <v>0</v>
      </c>
      <c r="H98" s="116">
        <f t="shared" si="4"/>
        <v>0</v>
      </c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</row>
    <row r="99" spans="1:19" ht="46.5">
      <c r="A99" s="194"/>
      <c r="B99" s="197"/>
      <c r="C99" s="197"/>
      <c r="D99" s="201"/>
      <c r="E99" s="93">
        <v>161</v>
      </c>
      <c r="F99" s="94" t="s">
        <v>50</v>
      </c>
      <c r="G99" s="95">
        <f t="shared" si="3"/>
        <v>0</v>
      </c>
      <c r="H99" s="116">
        <f t="shared" si="4"/>
        <v>0</v>
      </c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</row>
    <row r="100" spans="1:19" ht="46.5">
      <c r="A100" s="194"/>
      <c r="B100" s="197"/>
      <c r="C100" s="197"/>
      <c r="D100" s="201"/>
      <c r="E100" s="93">
        <v>162</v>
      </c>
      <c r="F100" s="98" t="s">
        <v>51</v>
      </c>
      <c r="G100" s="95">
        <f t="shared" si="3"/>
        <v>0</v>
      </c>
      <c r="H100" s="116">
        <f t="shared" si="4"/>
        <v>0</v>
      </c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</row>
    <row r="101" spans="1:19" ht="46.5">
      <c r="A101" s="194"/>
      <c r="B101" s="197"/>
      <c r="C101" s="197"/>
      <c r="D101" s="201"/>
      <c r="E101" s="99">
        <v>165</v>
      </c>
      <c r="F101" s="100" t="s">
        <v>52</v>
      </c>
      <c r="G101" s="95">
        <f t="shared" si="3"/>
        <v>0</v>
      </c>
      <c r="H101" s="116">
        <f t="shared" si="4"/>
        <v>0</v>
      </c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</row>
    <row r="102" spans="1:19">
      <c r="A102" s="194"/>
      <c r="B102" s="197"/>
      <c r="C102" s="197"/>
      <c r="D102" s="201"/>
      <c r="E102" s="101">
        <v>169</v>
      </c>
      <c r="F102" s="102" t="s">
        <v>53</v>
      </c>
      <c r="G102" s="95">
        <f t="shared" si="3"/>
        <v>0</v>
      </c>
      <c r="H102" s="116">
        <f t="shared" si="4"/>
        <v>0</v>
      </c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</row>
    <row r="103" spans="1:19" ht="46.5">
      <c r="A103" s="194"/>
      <c r="B103" s="197"/>
      <c r="C103" s="197"/>
      <c r="D103" s="201"/>
      <c r="E103" s="103">
        <v>322</v>
      </c>
      <c r="F103" s="104" t="s">
        <v>54</v>
      </c>
      <c r="G103" s="95">
        <f t="shared" si="3"/>
        <v>0</v>
      </c>
      <c r="H103" s="116">
        <f t="shared" si="4"/>
        <v>0</v>
      </c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</row>
    <row r="104" spans="1:19">
      <c r="A104" s="194"/>
      <c r="B104" s="197"/>
      <c r="C104" s="197"/>
      <c r="D104" s="201"/>
      <c r="E104" s="105">
        <v>324</v>
      </c>
      <c r="F104" s="100" t="s">
        <v>55</v>
      </c>
      <c r="G104" s="95">
        <f t="shared" si="3"/>
        <v>0</v>
      </c>
      <c r="H104" s="116">
        <f t="shared" si="4"/>
        <v>0</v>
      </c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</row>
    <row r="105" spans="1:19" ht="46.5">
      <c r="A105" s="194"/>
      <c r="B105" s="197"/>
      <c r="C105" s="197"/>
      <c r="D105" s="201"/>
      <c r="E105" s="105">
        <v>413</v>
      </c>
      <c r="F105" s="100" t="s">
        <v>56</v>
      </c>
      <c r="G105" s="95">
        <f t="shared" si="3"/>
        <v>0</v>
      </c>
      <c r="H105" s="116">
        <f t="shared" si="4"/>
        <v>0</v>
      </c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</row>
    <row r="106" spans="1:19" ht="93">
      <c r="A106" s="194"/>
      <c r="B106" s="197"/>
      <c r="C106" s="197"/>
      <c r="D106" s="201"/>
      <c r="E106" s="93">
        <v>414</v>
      </c>
      <c r="F106" s="106" t="s">
        <v>57</v>
      </c>
      <c r="G106" s="95">
        <f t="shared" si="3"/>
        <v>0</v>
      </c>
      <c r="H106" s="116">
        <f t="shared" si="4"/>
        <v>0</v>
      </c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</row>
    <row r="107" spans="1:19" ht="46.5">
      <c r="A107" s="194"/>
      <c r="B107" s="197"/>
      <c r="C107" s="197"/>
      <c r="D107" s="201"/>
      <c r="E107" s="107">
        <v>416</v>
      </c>
      <c r="F107" s="94" t="s">
        <v>58</v>
      </c>
      <c r="G107" s="95">
        <f t="shared" si="3"/>
        <v>0</v>
      </c>
      <c r="H107" s="116">
        <f t="shared" si="4"/>
        <v>0</v>
      </c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</row>
    <row r="108" spans="1:19" ht="69.75">
      <c r="A108" s="194"/>
      <c r="B108" s="197"/>
      <c r="C108" s="197"/>
      <c r="D108" s="201"/>
      <c r="E108" s="107">
        <v>418</v>
      </c>
      <c r="F108" s="97" t="s">
        <v>59</v>
      </c>
      <c r="G108" s="95">
        <f t="shared" si="3"/>
        <v>0</v>
      </c>
      <c r="H108" s="116">
        <f t="shared" si="4"/>
        <v>0</v>
      </c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</row>
    <row r="109" spans="1:19" ht="46.5">
      <c r="A109" s="194"/>
      <c r="B109" s="197"/>
      <c r="C109" s="197"/>
      <c r="D109" s="201"/>
      <c r="E109" s="101">
        <v>419</v>
      </c>
      <c r="F109" s="108" t="s">
        <v>60</v>
      </c>
      <c r="G109" s="95">
        <f t="shared" si="3"/>
        <v>0</v>
      </c>
      <c r="H109" s="116">
        <f t="shared" si="4"/>
        <v>0</v>
      </c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</row>
    <row r="110" spans="1:19" ht="93">
      <c r="A110" s="194"/>
      <c r="B110" s="197"/>
      <c r="C110" s="197"/>
      <c r="D110" s="201"/>
      <c r="E110" s="103">
        <v>421</v>
      </c>
      <c r="F110" s="104" t="s">
        <v>61</v>
      </c>
      <c r="G110" s="95">
        <f t="shared" si="3"/>
        <v>0</v>
      </c>
      <c r="H110" s="116">
        <f t="shared" si="4"/>
        <v>0</v>
      </c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</row>
    <row r="111" spans="1:19" ht="93">
      <c r="A111" s="195"/>
      <c r="B111" s="198"/>
      <c r="C111" s="198"/>
      <c r="D111" s="202"/>
      <c r="E111" s="103">
        <v>423</v>
      </c>
      <c r="F111" s="104" t="s">
        <v>62</v>
      </c>
      <c r="G111" s="95">
        <f t="shared" si="3"/>
        <v>0</v>
      </c>
      <c r="H111" s="116">
        <f t="shared" si="4"/>
        <v>0</v>
      </c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</row>
    <row r="112" spans="1:19">
      <c r="A112" s="203"/>
      <c r="B112" s="203"/>
      <c r="C112" s="203"/>
      <c r="D112" s="203"/>
      <c r="E112" s="109"/>
      <c r="F112" s="109" t="s">
        <v>63</v>
      </c>
      <c r="G112" s="95">
        <f>SUM(H112:S112)</f>
        <v>136347</v>
      </c>
      <c r="H112" s="110">
        <f>SUM(H79:H111)</f>
        <v>136347</v>
      </c>
      <c r="I112" s="110">
        <f t="shared" ref="I112:S112" si="5">SUM(I79:I111)</f>
        <v>0</v>
      </c>
      <c r="J112" s="110">
        <f t="shared" si="5"/>
        <v>0</v>
      </c>
      <c r="K112" s="110">
        <f t="shared" si="5"/>
        <v>0</v>
      </c>
      <c r="L112" s="110">
        <f t="shared" si="5"/>
        <v>0</v>
      </c>
      <c r="M112" s="110">
        <f t="shared" si="5"/>
        <v>0</v>
      </c>
      <c r="N112" s="110">
        <f t="shared" si="5"/>
        <v>0</v>
      </c>
      <c r="O112" s="110">
        <f t="shared" si="5"/>
        <v>0</v>
      </c>
      <c r="P112" s="110">
        <f t="shared" si="5"/>
        <v>0</v>
      </c>
      <c r="Q112" s="110">
        <f t="shared" si="5"/>
        <v>0</v>
      </c>
      <c r="R112" s="110">
        <f t="shared" si="5"/>
        <v>0</v>
      </c>
      <c r="S112" s="110">
        <f t="shared" si="5"/>
        <v>0</v>
      </c>
    </row>
    <row r="113" spans="4:16">
      <c r="D113" s="207"/>
      <c r="E113" s="207"/>
      <c r="F113" s="207"/>
      <c r="I113" s="111"/>
      <c r="J113" s="111"/>
      <c r="K113" s="111"/>
      <c r="L113" s="204"/>
      <c r="M113" s="204"/>
      <c r="N113" s="204"/>
      <c r="O113" s="204"/>
      <c r="P113" s="204"/>
    </row>
    <row r="114" spans="4:16">
      <c r="D114" s="205" t="s">
        <v>64</v>
      </c>
      <c r="E114" s="205"/>
      <c r="F114" s="205"/>
      <c r="G114" s="82" t="s">
        <v>65</v>
      </c>
      <c r="J114" s="112"/>
      <c r="K114" s="112"/>
    </row>
    <row r="115" spans="4:16">
      <c r="G115" s="206" t="s">
        <v>66</v>
      </c>
      <c r="H115" s="206"/>
      <c r="J115" s="82" t="s">
        <v>67</v>
      </c>
    </row>
    <row r="116" spans="4:16">
      <c r="F116" s="113"/>
      <c r="G116" s="208" t="s">
        <v>68</v>
      </c>
      <c r="H116" s="208"/>
    </row>
    <row r="117" spans="4:16">
      <c r="D117" s="205" t="s">
        <v>69</v>
      </c>
      <c r="E117" s="205"/>
      <c r="F117" s="205"/>
      <c r="G117" s="82" t="s">
        <v>65</v>
      </c>
      <c r="J117" s="112"/>
      <c r="K117" s="112"/>
    </row>
    <row r="118" spans="4:16">
      <c r="G118" s="206" t="s">
        <v>66</v>
      </c>
      <c r="H118" s="206"/>
      <c r="J118" s="82" t="s">
        <v>67</v>
      </c>
    </row>
  </sheetData>
  <mergeCells count="68">
    <mergeCell ref="G118:H118"/>
    <mergeCell ref="D113:F113"/>
    <mergeCell ref="G115:H115"/>
    <mergeCell ref="Q76:Q78"/>
    <mergeCell ref="L113:P113"/>
    <mergeCell ref="D114:F114"/>
    <mergeCell ref="G116:H116"/>
    <mergeCell ref="D117:F117"/>
    <mergeCell ref="A112:D112"/>
    <mergeCell ref="M76:M78"/>
    <mergeCell ref="N76:N78"/>
    <mergeCell ref="O76:O78"/>
    <mergeCell ref="P76:P78"/>
    <mergeCell ref="C77:C111"/>
    <mergeCell ref="D77:E77"/>
    <mergeCell ref="D78:D111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  <mergeCell ref="H76:H78"/>
    <mergeCell ref="I76:I78"/>
    <mergeCell ref="J76:J78"/>
    <mergeCell ref="K76:K78"/>
    <mergeCell ref="L76:L78"/>
    <mergeCell ref="R76:R78"/>
    <mergeCell ref="S76:S78"/>
    <mergeCell ref="A53:D53"/>
    <mergeCell ref="L54:P54"/>
    <mergeCell ref="D55:F55"/>
    <mergeCell ref="G59:H59"/>
    <mergeCell ref="A63:G63"/>
    <mergeCell ref="A62:G62"/>
    <mergeCell ref="D54:F54"/>
    <mergeCell ref="G56:H56"/>
    <mergeCell ref="G57:H57"/>
    <mergeCell ref="D58:F58"/>
    <mergeCell ref="Q16:Q18"/>
    <mergeCell ref="R16:R18"/>
    <mergeCell ref="C16:E16"/>
    <mergeCell ref="H16:H18"/>
    <mergeCell ref="I16:I18"/>
    <mergeCell ref="J16:J18"/>
    <mergeCell ref="K16:K18"/>
    <mergeCell ref="L16:L18"/>
    <mergeCell ref="C17:C52"/>
    <mergeCell ref="D18:D52"/>
    <mergeCell ref="A2:G2"/>
    <mergeCell ref="A3:G3"/>
    <mergeCell ref="A6:S6"/>
    <mergeCell ref="A14:E14"/>
    <mergeCell ref="F14:F18"/>
    <mergeCell ref="G14:G18"/>
    <mergeCell ref="H14:S15"/>
    <mergeCell ref="B15:E15"/>
    <mergeCell ref="A15:A52"/>
    <mergeCell ref="B16:B52"/>
    <mergeCell ref="S16:S18"/>
    <mergeCell ref="D17:E17"/>
    <mergeCell ref="M16:M18"/>
    <mergeCell ref="N16:N18"/>
    <mergeCell ref="O16:O18"/>
    <mergeCell ref="P16:P18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8"/>
  <sheetViews>
    <sheetView topLeftCell="A16" zoomScaleNormal="100" workbookViewId="0">
      <selection activeCell="G26" sqref="G26"/>
    </sheetView>
  </sheetViews>
  <sheetFormatPr defaultColWidth="9.140625" defaultRowHeight="18.75"/>
  <cols>
    <col min="1" max="1" width="4.42578125" style="4" customWidth="1"/>
    <col min="2" max="2" width="6.140625" style="4" customWidth="1"/>
    <col min="3" max="3" width="4.5703125" style="4" customWidth="1"/>
    <col min="4" max="4" width="5.28515625" style="4" customWidth="1"/>
    <col min="5" max="5" width="10.140625" style="4" customWidth="1"/>
    <col min="6" max="6" width="48.85546875" style="4" customWidth="1"/>
    <col min="7" max="7" width="11.28515625" style="4" customWidth="1"/>
    <col min="8" max="19" width="9.85546875" style="4" customWidth="1"/>
    <col min="20" max="16384" width="9.140625" style="4"/>
  </cols>
  <sheetData>
    <row r="1" spans="1:19">
      <c r="S1" s="117" t="s">
        <v>0</v>
      </c>
    </row>
    <row r="2" spans="1:19">
      <c r="A2" s="211"/>
      <c r="B2" s="211"/>
      <c r="C2" s="211"/>
      <c r="D2" s="211"/>
      <c r="E2" s="211"/>
      <c r="F2" s="211"/>
      <c r="G2" s="211"/>
      <c r="S2" s="117" t="s">
        <v>1</v>
      </c>
    </row>
    <row r="3" spans="1:19">
      <c r="A3" s="212"/>
      <c r="B3" s="212"/>
      <c r="C3" s="212"/>
      <c r="D3" s="212"/>
      <c r="E3" s="212"/>
      <c r="F3" s="212"/>
      <c r="G3" s="212"/>
      <c r="S3" s="117" t="s">
        <v>2</v>
      </c>
    </row>
    <row r="4" spans="1:19">
      <c r="A4" s="118"/>
      <c r="B4" s="118"/>
      <c r="C4" s="118"/>
      <c r="D4" s="118"/>
      <c r="E4" s="118"/>
      <c r="F4" s="118"/>
      <c r="G4" s="118"/>
      <c r="S4" s="4" t="s">
        <v>3</v>
      </c>
    </row>
    <row r="5" spans="1:19">
      <c r="A5" s="118"/>
      <c r="B5" s="118"/>
      <c r="C5" s="118"/>
      <c r="D5" s="118"/>
      <c r="E5" s="118"/>
      <c r="F5" s="118"/>
      <c r="G5" s="118"/>
      <c r="S5" s="117"/>
    </row>
    <row r="6" spans="1:19">
      <c r="A6" s="213" t="s">
        <v>96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</row>
    <row r="7" spans="1:19">
      <c r="A7" s="119"/>
      <c r="B7" s="120"/>
      <c r="C7" s="121" t="s">
        <v>4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</row>
    <row r="8" spans="1:19">
      <c r="A8" s="120"/>
      <c r="B8" s="122" t="s">
        <v>5</v>
      </c>
      <c r="C8" s="123" t="s">
        <v>6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spans="1:19">
      <c r="A9" s="120"/>
      <c r="B9" s="120"/>
      <c r="C9" s="124" t="s">
        <v>76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spans="1:19">
      <c r="A10" s="120"/>
      <c r="B10" s="120"/>
      <c r="C10" s="124" t="s">
        <v>91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spans="1:19">
      <c r="A11" s="125"/>
      <c r="B11" s="125"/>
      <c r="C11" s="124" t="s">
        <v>8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</row>
    <row r="12" spans="1:19">
      <c r="A12" s="125"/>
      <c r="B12" s="125"/>
      <c r="C12" s="124" t="s">
        <v>92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19">
      <c r="A13" s="125"/>
      <c r="B13" s="125"/>
      <c r="C13" s="126" t="s">
        <v>83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4" spans="1:19">
      <c r="A14" s="215" t="s">
        <v>9</v>
      </c>
      <c r="B14" s="216"/>
      <c r="C14" s="216"/>
      <c r="D14" s="216"/>
      <c r="E14" s="216"/>
      <c r="F14" s="217" t="s">
        <v>10</v>
      </c>
      <c r="G14" s="217" t="s">
        <v>11</v>
      </c>
      <c r="H14" s="218" t="s">
        <v>12</v>
      </c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</row>
    <row r="15" spans="1:19">
      <c r="A15" s="219" t="s">
        <v>13</v>
      </c>
      <c r="B15" s="218" t="s">
        <v>14</v>
      </c>
      <c r="C15" s="218"/>
      <c r="D15" s="218"/>
      <c r="E15" s="218"/>
      <c r="F15" s="217"/>
      <c r="G15" s="217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</row>
    <row r="16" spans="1:19">
      <c r="A16" s="220"/>
      <c r="B16" s="222"/>
      <c r="C16" s="218" t="s">
        <v>15</v>
      </c>
      <c r="D16" s="218"/>
      <c r="E16" s="218"/>
      <c r="F16" s="217"/>
      <c r="G16" s="217"/>
      <c r="H16" s="225" t="s">
        <v>16</v>
      </c>
      <c r="I16" s="225" t="s">
        <v>17</v>
      </c>
      <c r="J16" s="225" t="s">
        <v>18</v>
      </c>
      <c r="K16" s="225" t="s">
        <v>19</v>
      </c>
      <c r="L16" s="225" t="s">
        <v>20</v>
      </c>
      <c r="M16" s="225" t="s">
        <v>21</v>
      </c>
      <c r="N16" s="225" t="s">
        <v>22</v>
      </c>
      <c r="O16" s="225" t="s">
        <v>23</v>
      </c>
      <c r="P16" s="225" t="s">
        <v>24</v>
      </c>
      <c r="Q16" s="225" t="s">
        <v>25</v>
      </c>
      <c r="R16" s="225" t="s">
        <v>26</v>
      </c>
      <c r="S16" s="225" t="s">
        <v>27</v>
      </c>
    </row>
    <row r="17" spans="1:22">
      <c r="A17" s="220"/>
      <c r="B17" s="223"/>
      <c r="C17" s="222"/>
      <c r="D17" s="218" t="s">
        <v>28</v>
      </c>
      <c r="E17" s="218"/>
      <c r="F17" s="217"/>
      <c r="G17" s="217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</row>
    <row r="18" spans="1:22" ht="37.5">
      <c r="A18" s="220"/>
      <c r="B18" s="223"/>
      <c r="C18" s="223"/>
      <c r="D18" s="226"/>
      <c r="E18" s="127" t="s">
        <v>29</v>
      </c>
      <c r="F18" s="217"/>
      <c r="G18" s="217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</row>
    <row r="19" spans="1:22">
      <c r="A19" s="220"/>
      <c r="B19" s="223"/>
      <c r="C19" s="223"/>
      <c r="D19" s="227"/>
      <c r="E19" s="128">
        <v>111</v>
      </c>
      <c r="F19" s="129" t="s">
        <v>30</v>
      </c>
      <c r="G19" s="130">
        <f>SUM(H19:S19)</f>
        <v>18084</v>
      </c>
      <c r="H19" s="131">
        <v>1507</v>
      </c>
      <c r="I19" s="131">
        <v>1507</v>
      </c>
      <c r="J19" s="131">
        <v>1507</v>
      </c>
      <c r="K19" s="131">
        <v>1507</v>
      </c>
      <c r="L19" s="131">
        <v>1507</v>
      </c>
      <c r="M19" s="131">
        <v>1507</v>
      </c>
      <c r="N19" s="132">
        <f>5752-2738</f>
        <v>3014</v>
      </c>
      <c r="O19" s="132"/>
      <c r="P19" s="131">
        <v>1507</v>
      </c>
      <c r="Q19" s="131">
        <v>1507</v>
      </c>
      <c r="R19" s="131">
        <v>1507</v>
      </c>
      <c r="S19" s="131">
        <v>1507</v>
      </c>
      <c r="T19" s="4">
        <v>2876</v>
      </c>
      <c r="U19" s="4">
        <v>1507</v>
      </c>
      <c r="V19" s="4">
        <f>T19-U19</f>
        <v>1369</v>
      </c>
    </row>
    <row r="20" spans="1:22">
      <c r="A20" s="220"/>
      <c r="B20" s="223"/>
      <c r="C20" s="223"/>
      <c r="D20" s="227"/>
      <c r="E20" s="128">
        <v>112</v>
      </c>
      <c r="F20" s="133" t="s">
        <v>31</v>
      </c>
      <c r="G20" s="130">
        <f t="shared" ref="G20:G52" si="0">SUM(H20:S20)</f>
        <v>0</v>
      </c>
      <c r="H20" s="131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1"/>
    </row>
    <row r="21" spans="1:22">
      <c r="A21" s="220"/>
      <c r="B21" s="223"/>
      <c r="C21" s="223"/>
      <c r="D21" s="227"/>
      <c r="E21" s="128">
        <v>113</v>
      </c>
      <c r="F21" s="133" t="s">
        <v>32</v>
      </c>
      <c r="G21" s="130">
        <f t="shared" si="0"/>
        <v>2876</v>
      </c>
      <c r="H21" s="131"/>
      <c r="I21" s="132"/>
      <c r="J21" s="132"/>
      <c r="K21" s="132"/>
      <c r="L21" s="132"/>
      <c r="M21" s="132"/>
      <c r="N21" s="132">
        <v>2876</v>
      </c>
      <c r="O21" s="132"/>
      <c r="P21" s="132"/>
      <c r="Q21" s="132"/>
      <c r="R21" s="132"/>
      <c r="S21" s="131"/>
    </row>
    <row r="22" spans="1:22" ht="37.5">
      <c r="A22" s="220"/>
      <c r="B22" s="223"/>
      <c r="C22" s="223"/>
      <c r="D22" s="227"/>
      <c r="E22" s="128">
        <v>116</v>
      </c>
      <c r="F22" s="133" t="s">
        <v>78</v>
      </c>
      <c r="G22" s="130">
        <f t="shared" si="0"/>
        <v>0</v>
      </c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</row>
    <row r="23" spans="1:22">
      <c r="A23" s="220"/>
      <c r="B23" s="223"/>
      <c r="C23" s="223"/>
      <c r="D23" s="227"/>
      <c r="E23" s="128">
        <v>121</v>
      </c>
      <c r="F23" s="133" t="s">
        <v>33</v>
      </c>
      <c r="G23" s="130">
        <f t="shared" si="0"/>
        <v>976</v>
      </c>
      <c r="H23" s="131">
        <v>81</v>
      </c>
      <c r="I23" s="131">
        <v>81</v>
      </c>
      <c r="J23" s="131">
        <v>81</v>
      </c>
      <c r="K23" s="131">
        <v>81</v>
      </c>
      <c r="L23" s="131">
        <v>81</v>
      </c>
      <c r="M23" s="131">
        <v>81</v>
      </c>
      <c r="N23" s="131">
        <v>163</v>
      </c>
      <c r="O23" s="131"/>
      <c r="P23" s="131">
        <v>82</v>
      </c>
      <c r="Q23" s="131">
        <v>82</v>
      </c>
      <c r="R23" s="131">
        <v>82</v>
      </c>
      <c r="S23" s="131">
        <v>81</v>
      </c>
    </row>
    <row r="24" spans="1:22" ht="56.25">
      <c r="A24" s="220"/>
      <c r="B24" s="223"/>
      <c r="C24" s="223"/>
      <c r="D24" s="227"/>
      <c r="E24" s="128">
        <v>122</v>
      </c>
      <c r="F24" s="133" t="s">
        <v>34</v>
      </c>
      <c r="G24" s="130">
        <f t="shared" si="0"/>
        <v>569</v>
      </c>
      <c r="H24" s="131">
        <v>47</v>
      </c>
      <c r="I24" s="131">
        <v>47</v>
      </c>
      <c r="J24" s="131">
        <v>47</v>
      </c>
      <c r="K24" s="131">
        <v>47</v>
      </c>
      <c r="L24" s="131">
        <v>47</v>
      </c>
      <c r="M24" s="131">
        <v>47</v>
      </c>
      <c r="N24" s="131">
        <v>95</v>
      </c>
      <c r="O24" s="131"/>
      <c r="P24" s="131">
        <v>48</v>
      </c>
      <c r="Q24" s="131">
        <v>48</v>
      </c>
      <c r="R24" s="131">
        <v>48</v>
      </c>
      <c r="S24" s="131">
        <v>48</v>
      </c>
    </row>
    <row r="25" spans="1:22">
      <c r="A25" s="220"/>
      <c r="B25" s="223"/>
      <c r="C25" s="223"/>
      <c r="D25" s="227"/>
      <c r="E25" s="128">
        <v>123</v>
      </c>
      <c r="F25" s="133" t="s">
        <v>35</v>
      </c>
      <c r="G25" s="130">
        <f t="shared" si="0"/>
        <v>0</v>
      </c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</row>
    <row r="26" spans="1:22" ht="37.5">
      <c r="A26" s="220"/>
      <c r="B26" s="223"/>
      <c r="C26" s="223"/>
      <c r="D26" s="227"/>
      <c r="E26" s="128">
        <v>124</v>
      </c>
      <c r="F26" s="129" t="s">
        <v>36</v>
      </c>
      <c r="G26" s="130">
        <f t="shared" si="0"/>
        <v>542</v>
      </c>
      <c r="H26" s="131">
        <v>45</v>
      </c>
      <c r="I26" s="131">
        <v>45</v>
      </c>
      <c r="J26" s="131">
        <v>45</v>
      </c>
      <c r="K26" s="131">
        <v>45</v>
      </c>
      <c r="L26" s="131">
        <v>45</v>
      </c>
      <c r="M26" s="131">
        <v>46</v>
      </c>
      <c r="N26" s="131">
        <v>91</v>
      </c>
      <c r="O26" s="131"/>
      <c r="P26" s="131">
        <v>45</v>
      </c>
      <c r="Q26" s="131">
        <v>45</v>
      </c>
      <c r="R26" s="131">
        <v>45</v>
      </c>
      <c r="S26" s="131">
        <v>45</v>
      </c>
    </row>
    <row r="27" spans="1:22">
      <c r="A27" s="220"/>
      <c r="B27" s="223"/>
      <c r="C27" s="223"/>
      <c r="D27" s="227"/>
      <c r="E27" s="128">
        <v>131</v>
      </c>
      <c r="F27" s="129" t="s">
        <v>37</v>
      </c>
      <c r="G27" s="130">
        <f t="shared" si="0"/>
        <v>0</v>
      </c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</row>
    <row r="28" spans="1:22" ht="37.5">
      <c r="A28" s="220"/>
      <c r="B28" s="223"/>
      <c r="C28" s="223"/>
      <c r="D28" s="227"/>
      <c r="E28" s="128">
        <v>135</v>
      </c>
      <c r="F28" s="129" t="s">
        <v>38</v>
      </c>
      <c r="G28" s="130">
        <f t="shared" si="0"/>
        <v>0</v>
      </c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</row>
    <row r="29" spans="1:22" ht="37.5">
      <c r="A29" s="220"/>
      <c r="B29" s="223"/>
      <c r="C29" s="223"/>
      <c r="D29" s="227"/>
      <c r="E29" s="128">
        <v>136</v>
      </c>
      <c r="F29" s="129" t="s">
        <v>39</v>
      </c>
      <c r="G29" s="130">
        <f t="shared" si="0"/>
        <v>0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</row>
    <row r="30" spans="1:22">
      <c r="A30" s="220"/>
      <c r="B30" s="223"/>
      <c r="C30" s="223"/>
      <c r="D30" s="227"/>
      <c r="E30" s="128">
        <v>141</v>
      </c>
      <c r="F30" s="129" t="s">
        <v>40</v>
      </c>
      <c r="G30" s="130">
        <f t="shared" si="0"/>
        <v>0</v>
      </c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</row>
    <row r="31" spans="1:22" ht="56.25">
      <c r="A31" s="220"/>
      <c r="B31" s="223"/>
      <c r="C31" s="223"/>
      <c r="D31" s="227"/>
      <c r="E31" s="128">
        <v>142</v>
      </c>
      <c r="F31" s="129" t="s">
        <v>41</v>
      </c>
      <c r="G31" s="130">
        <f t="shared" si="0"/>
        <v>0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</row>
    <row r="32" spans="1:22" ht="37.5">
      <c r="A32" s="220"/>
      <c r="B32" s="223"/>
      <c r="C32" s="223"/>
      <c r="D32" s="227"/>
      <c r="E32" s="128">
        <v>144</v>
      </c>
      <c r="F32" s="129" t="s">
        <v>42</v>
      </c>
      <c r="G32" s="130">
        <f t="shared" si="0"/>
        <v>0</v>
      </c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</row>
    <row r="33" spans="1:19">
      <c r="A33" s="220"/>
      <c r="B33" s="223"/>
      <c r="C33" s="223"/>
      <c r="D33" s="227"/>
      <c r="E33" s="128">
        <v>149</v>
      </c>
      <c r="F33" s="129" t="s">
        <v>43</v>
      </c>
      <c r="G33" s="130">
        <f t="shared" si="0"/>
        <v>0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</row>
    <row r="34" spans="1:19">
      <c r="A34" s="220"/>
      <c r="B34" s="223"/>
      <c r="C34" s="223"/>
      <c r="D34" s="227"/>
      <c r="E34" s="128">
        <v>151</v>
      </c>
      <c r="F34" s="129" t="s">
        <v>44</v>
      </c>
      <c r="G34" s="130">
        <f t="shared" si="0"/>
        <v>0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</row>
    <row r="35" spans="1:19">
      <c r="A35" s="220"/>
      <c r="B35" s="223"/>
      <c r="C35" s="223"/>
      <c r="D35" s="227"/>
      <c r="E35" s="128">
        <v>152</v>
      </c>
      <c r="F35" s="129" t="s">
        <v>45</v>
      </c>
      <c r="G35" s="130">
        <f t="shared" si="0"/>
        <v>0</v>
      </c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</row>
    <row r="36" spans="1:19">
      <c r="A36" s="220"/>
      <c r="B36" s="223"/>
      <c r="C36" s="223"/>
      <c r="D36" s="227"/>
      <c r="E36" s="128">
        <v>153</v>
      </c>
      <c r="F36" s="129" t="s">
        <v>46</v>
      </c>
      <c r="G36" s="130">
        <f t="shared" si="0"/>
        <v>0</v>
      </c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</row>
    <row r="37" spans="1:19">
      <c r="A37" s="220"/>
      <c r="B37" s="223"/>
      <c r="C37" s="223"/>
      <c r="D37" s="227"/>
      <c r="E37" s="128">
        <v>154</v>
      </c>
      <c r="F37" s="129" t="s">
        <v>47</v>
      </c>
      <c r="G37" s="130">
        <f t="shared" si="0"/>
        <v>0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</row>
    <row r="38" spans="1:19" ht="37.5">
      <c r="A38" s="220"/>
      <c r="B38" s="223"/>
      <c r="C38" s="223"/>
      <c r="D38" s="227"/>
      <c r="E38" s="128">
        <v>156</v>
      </c>
      <c r="F38" s="129" t="s">
        <v>48</v>
      </c>
      <c r="G38" s="130">
        <f t="shared" si="0"/>
        <v>0</v>
      </c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</row>
    <row r="39" spans="1:19">
      <c r="A39" s="220"/>
      <c r="B39" s="223"/>
      <c r="C39" s="223"/>
      <c r="D39" s="227"/>
      <c r="E39" s="128">
        <v>159</v>
      </c>
      <c r="F39" s="129" t="s">
        <v>49</v>
      </c>
      <c r="G39" s="130">
        <f t="shared" si="0"/>
        <v>0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</row>
    <row r="40" spans="1:19" ht="37.5">
      <c r="A40" s="220"/>
      <c r="B40" s="223"/>
      <c r="C40" s="223"/>
      <c r="D40" s="227"/>
      <c r="E40" s="128">
        <v>161</v>
      </c>
      <c r="F40" s="129" t="s">
        <v>50</v>
      </c>
      <c r="G40" s="130">
        <f t="shared" si="0"/>
        <v>0</v>
      </c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</row>
    <row r="41" spans="1:19" ht="37.5">
      <c r="A41" s="220"/>
      <c r="B41" s="223"/>
      <c r="C41" s="223"/>
      <c r="D41" s="227"/>
      <c r="E41" s="128">
        <v>162</v>
      </c>
      <c r="F41" s="134" t="s">
        <v>51</v>
      </c>
      <c r="G41" s="130">
        <f t="shared" si="0"/>
        <v>0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</row>
    <row r="42" spans="1:19" ht="37.5">
      <c r="A42" s="220"/>
      <c r="B42" s="223"/>
      <c r="C42" s="223"/>
      <c r="D42" s="227"/>
      <c r="E42" s="135">
        <v>165</v>
      </c>
      <c r="F42" s="136" t="s">
        <v>52</v>
      </c>
      <c r="G42" s="130">
        <f t="shared" si="0"/>
        <v>0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</row>
    <row r="43" spans="1:19">
      <c r="A43" s="220"/>
      <c r="B43" s="223"/>
      <c r="C43" s="223"/>
      <c r="D43" s="227"/>
      <c r="E43" s="137">
        <v>169</v>
      </c>
      <c r="F43" s="138" t="s">
        <v>53</v>
      </c>
      <c r="G43" s="130">
        <f t="shared" si="0"/>
        <v>0</v>
      </c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</row>
    <row r="44" spans="1:19">
      <c r="A44" s="220"/>
      <c r="B44" s="223"/>
      <c r="C44" s="223"/>
      <c r="D44" s="227"/>
      <c r="E44" s="139">
        <v>322</v>
      </c>
      <c r="F44" s="140" t="s">
        <v>54</v>
      </c>
      <c r="G44" s="130">
        <f t="shared" si="0"/>
        <v>0</v>
      </c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</row>
    <row r="45" spans="1:19">
      <c r="A45" s="220"/>
      <c r="B45" s="223"/>
      <c r="C45" s="223"/>
      <c r="D45" s="227"/>
      <c r="E45" s="141">
        <v>324</v>
      </c>
      <c r="F45" s="136" t="s">
        <v>55</v>
      </c>
      <c r="G45" s="130">
        <f t="shared" si="0"/>
        <v>0</v>
      </c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</row>
    <row r="46" spans="1:19">
      <c r="A46" s="220"/>
      <c r="B46" s="223"/>
      <c r="C46" s="223"/>
      <c r="D46" s="227"/>
      <c r="E46" s="141">
        <v>413</v>
      </c>
      <c r="F46" s="136" t="s">
        <v>56</v>
      </c>
      <c r="G46" s="130">
        <f t="shared" si="0"/>
        <v>0</v>
      </c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</row>
    <row r="47" spans="1:19" ht="56.25">
      <c r="A47" s="220"/>
      <c r="B47" s="223"/>
      <c r="C47" s="223"/>
      <c r="D47" s="227"/>
      <c r="E47" s="128">
        <v>414</v>
      </c>
      <c r="F47" s="142" t="s">
        <v>57</v>
      </c>
      <c r="G47" s="130">
        <f t="shared" si="0"/>
        <v>0</v>
      </c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</row>
    <row r="48" spans="1:19">
      <c r="A48" s="220"/>
      <c r="B48" s="223"/>
      <c r="C48" s="223"/>
      <c r="D48" s="227"/>
      <c r="E48" s="143">
        <v>416</v>
      </c>
      <c r="F48" s="129" t="s">
        <v>58</v>
      </c>
      <c r="G48" s="130">
        <f t="shared" si="0"/>
        <v>0</v>
      </c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</row>
    <row r="49" spans="1:20" ht="37.5">
      <c r="A49" s="220"/>
      <c r="B49" s="223"/>
      <c r="C49" s="223"/>
      <c r="D49" s="227"/>
      <c r="E49" s="143">
        <v>418</v>
      </c>
      <c r="F49" s="133" t="s">
        <v>59</v>
      </c>
      <c r="G49" s="130">
        <f t="shared" si="0"/>
        <v>0</v>
      </c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</row>
    <row r="50" spans="1:20" ht="17.25" customHeight="1">
      <c r="A50" s="220"/>
      <c r="B50" s="223"/>
      <c r="C50" s="223"/>
      <c r="D50" s="227"/>
      <c r="E50" s="137">
        <v>419</v>
      </c>
      <c r="F50" s="144" t="s">
        <v>60</v>
      </c>
      <c r="G50" s="130">
        <f t="shared" si="0"/>
        <v>0</v>
      </c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</row>
    <row r="51" spans="1:20" ht="31.5" customHeight="1">
      <c r="A51" s="220"/>
      <c r="B51" s="223"/>
      <c r="C51" s="223"/>
      <c r="D51" s="227"/>
      <c r="E51" s="139">
        <v>421</v>
      </c>
      <c r="F51" s="140" t="s">
        <v>61</v>
      </c>
      <c r="G51" s="130">
        <f t="shared" si="0"/>
        <v>0</v>
      </c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</row>
    <row r="52" spans="1:20" ht="27" customHeight="1">
      <c r="A52" s="221"/>
      <c r="B52" s="224"/>
      <c r="C52" s="224"/>
      <c r="D52" s="228"/>
      <c r="E52" s="139">
        <v>423</v>
      </c>
      <c r="F52" s="140" t="s">
        <v>62</v>
      </c>
      <c r="G52" s="130">
        <f t="shared" si="0"/>
        <v>0</v>
      </c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</row>
    <row r="53" spans="1:20" ht="28.5" customHeight="1">
      <c r="A53" s="229"/>
      <c r="B53" s="229"/>
      <c r="C53" s="229"/>
      <c r="D53" s="229"/>
      <c r="E53" s="145"/>
      <c r="F53" s="145" t="s">
        <v>63</v>
      </c>
      <c r="G53" s="130">
        <f>SUM(H53:S53)</f>
        <v>23047</v>
      </c>
      <c r="H53" s="146">
        <f>SUM(H19:H52)</f>
        <v>1680</v>
      </c>
      <c r="I53" s="146">
        <f>SUM(I19:I52)</f>
        <v>1680</v>
      </c>
      <c r="J53" s="146">
        <f t="shared" ref="J53:S53" si="1">SUM(J19:J52)</f>
        <v>1680</v>
      </c>
      <c r="K53" s="146">
        <f t="shared" si="1"/>
        <v>1680</v>
      </c>
      <c r="L53" s="146">
        <f t="shared" si="1"/>
        <v>1680</v>
      </c>
      <c r="M53" s="146">
        <f t="shared" si="1"/>
        <v>1681</v>
      </c>
      <c r="N53" s="146">
        <f t="shared" si="1"/>
        <v>6239</v>
      </c>
      <c r="O53" s="146">
        <f t="shared" si="1"/>
        <v>0</v>
      </c>
      <c r="P53" s="146">
        <f t="shared" si="1"/>
        <v>1682</v>
      </c>
      <c r="Q53" s="146">
        <f t="shared" si="1"/>
        <v>1682</v>
      </c>
      <c r="R53" s="146">
        <f t="shared" si="1"/>
        <v>1682</v>
      </c>
      <c r="S53" s="146">
        <f t="shared" si="1"/>
        <v>1681</v>
      </c>
    </row>
    <row r="54" spans="1:20" ht="19.5" customHeight="1">
      <c r="D54" s="233"/>
      <c r="E54" s="233"/>
      <c r="F54" s="233"/>
      <c r="I54" s="147"/>
      <c r="J54" s="147"/>
      <c r="K54" s="147"/>
      <c r="L54" s="230"/>
      <c r="M54" s="230"/>
      <c r="N54" s="230"/>
      <c r="O54" s="230"/>
      <c r="P54" s="230"/>
    </row>
    <row r="55" spans="1:20" ht="95.25" customHeight="1">
      <c r="D55" s="231" t="s">
        <v>64</v>
      </c>
      <c r="E55" s="231"/>
      <c r="F55" s="231"/>
      <c r="G55" s="4" t="s">
        <v>65</v>
      </c>
      <c r="J55" s="32" t="s">
        <v>93</v>
      </c>
      <c r="K55" s="33"/>
    </row>
    <row r="56" spans="1:20" ht="17.25" customHeight="1">
      <c r="G56" s="232" t="s">
        <v>66</v>
      </c>
      <c r="H56" s="232"/>
      <c r="J56" s="1" t="s">
        <v>67</v>
      </c>
      <c r="K56" s="1"/>
    </row>
    <row r="57" spans="1:20" ht="15.75" customHeight="1">
      <c r="F57" s="149"/>
      <c r="G57" s="234" t="s">
        <v>68</v>
      </c>
      <c r="H57" s="234"/>
      <c r="J57" s="1"/>
      <c r="K57" s="1"/>
    </row>
    <row r="58" spans="1:20" ht="49.5" customHeight="1">
      <c r="D58" s="231" t="s">
        <v>69</v>
      </c>
      <c r="E58" s="231"/>
      <c r="F58" s="231"/>
      <c r="G58" s="4" t="s">
        <v>65</v>
      </c>
      <c r="J58" s="32" t="s">
        <v>94</v>
      </c>
      <c r="K58" s="33"/>
    </row>
    <row r="59" spans="1:20" ht="15.75" customHeight="1">
      <c r="G59" s="232" t="s">
        <v>66</v>
      </c>
      <c r="H59" s="232"/>
      <c r="J59" s="4" t="s">
        <v>67</v>
      </c>
      <c r="T59" s="150"/>
    </row>
    <row r="60" spans="1:20" ht="31.5" customHeight="1"/>
    <row r="61" spans="1:20" ht="15.75" customHeight="1">
      <c r="S61" s="117" t="s">
        <v>70</v>
      </c>
    </row>
    <row r="62" spans="1:20" ht="15.75" customHeight="1">
      <c r="A62" s="211"/>
      <c r="B62" s="211"/>
      <c r="C62" s="211"/>
      <c r="D62" s="211"/>
      <c r="E62" s="211"/>
      <c r="F62" s="211"/>
      <c r="G62" s="211"/>
      <c r="S62" s="117" t="s">
        <v>1</v>
      </c>
    </row>
    <row r="63" spans="1:20" ht="15.75" customHeight="1">
      <c r="A63" s="212"/>
      <c r="B63" s="212"/>
      <c r="C63" s="212"/>
      <c r="D63" s="212"/>
      <c r="E63" s="212"/>
      <c r="F63" s="212"/>
      <c r="G63" s="212"/>
      <c r="S63" s="117" t="s">
        <v>2</v>
      </c>
      <c r="T63" s="151"/>
    </row>
    <row r="64" spans="1:20" ht="12" customHeight="1">
      <c r="A64" s="118"/>
      <c r="B64" s="118"/>
      <c r="C64" s="118"/>
      <c r="D64" s="118"/>
      <c r="E64" s="118"/>
      <c r="F64" s="118"/>
      <c r="G64" s="118"/>
      <c r="S64" s="4" t="s">
        <v>3</v>
      </c>
    </row>
    <row r="65" spans="1:19">
      <c r="A65" s="118"/>
      <c r="B65" s="118"/>
      <c r="C65" s="118"/>
      <c r="D65" s="118"/>
      <c r="E65" s="118"/>
      <c r="F65" s="118"/>
      <c r="G65" s="118"/>
      <c r="S65" s="117"/>
    </row>
    <row r="66" spans="1:19">
      <c r="A66" s="235" t="s">
        <v>71</v>
      </c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</row>
    <row r="67" spans="1:19">
      <c r="A67" s="119"/>
      <c r="B67" s="120"/>
      <c r="C67" s="121" t="s">
        <v>4</v>
      </c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</row>
    <row r="68" spans="1:19">
      <c r="A68" s="120"/>
      <c r="B68" s="122" t="s">
        <v>5</v>
      </c>
      <c r="C68" s="123" t="s">
        <v>6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</row>
    <row r="69" spans="1:19">
      <c r="A69" s="120"/>
      <c r="B69" s="120"/>
      <c r="C69" s="124" t="s">
        <v>76</v>
      </c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</row>
    <row r="70" spans="1:19">
      <c r="A70" s="120"/>
      <c r="B70" s="120"/>
      <c r="C70" s="124" t="s">
        <v>91</v>
      </c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</row>
    <row r="71" spans="1:19">
      <c r="A71" s="125"/>
      <c r="B71" s="125"/>
      <c r="C71" s="124" t="s">
        <v>8</v>
      </c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</row>
    <row r="72" spans="1:19">
      <c r="A72" s="125"/>
      <c r="B72" s="125"/>
      <c r="C72" s="124" t="s">
        <v>72</v>
      </c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</row>
    <row r="73" spans="1:19">
      <c r="A73" s="125"/>
      <c r="B73" s="125"/>
      <c r="C73" s="124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</row>
    <row r="74" spans="1:19">
      <c r="A74" s="215" t="s">
        <v>9</v>
      </c>
      <c r="B74" s="216"/>
      <c r="C74" s="216"/>
      <c r="D74" s="216"/>
      <c r="E74" s="216"/>
      <c r="F74" s="217" t="s">
        <v>10</v>
      </c>
      <c r="G74" s="217" t="s">
        <v>11</v>
      </c>
      <c r="H74" s="218" t="s">
        <v>12</v>
      </c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</row>
    <row r="75" spans="1:19">
      <c r="A75" s="219" t="s">
        <v>13</v>
      </c>
      <c r="B75" s="218" t="s">
        <v>14</v>
      </c>
      <c r="C75" s="218"/>
      <c r="D75" s="218"/>
      <c r="E75" s="218"/>
      <c r="F75" s="217"/>
      <c r="G75" s="217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</row>
    <row r="76" spans="1:19">
      <c r="A76" s="220"/>
      <c r="B76" s="222"/>
      <c r="C76" s="218" t="s">
        <v>15</v>
      </c>
      <c r="D76" s="218"/>
      <c r="E76" s="218"/>
      <c r="F76" s="217"/>
      <c r="G76" s="217"/>
      <c r="H76" s="225" t="s">
        <v>16</v>
      </c>
      <c r="I76" s="225" t="s">
        <v>17</v>
      </c>
      <c r="J76" s="225" t="s">
        <v>18</v>
      </c>
      <c r="K76" s="225" t="s">
        <v>19</v>
      </c>
      <c r="L76" s="225" t="s">
        <v>20</v>
      </c>
      <c r="M76" s="225" t="s">
        <v>21</v>
      </c>
      <c r="N76" s="225" t="s">
        <v>22</v>
      </c>
      <c r="O76" s="225" t="s">
        <v>23</v>
      </c>
      <c r="P76" s="225" t="s">
        <v>24</v>
      </c>
      <c r="Q76" s="225" t="s">
        <v>25</v>
      </c>
      <c r="R76" s="225" t="s">
        <v>26</v>
      </c>
      <c r="S76" s="225" t="s">
        <v>27</v>
      </c>
    </row>
    <row r="77" spans="1:19">
      <c r="A77" s="220"/>
      <c r="B77" s="223"/>
      <c r="C77" s="222"/>
      <c r="D77" s="218" t="s">
        <v>28</v>
      </c>
      <c r="E77" s="218"/>
      <c r="F77" s="217"/>
      <c r="G77" s="217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</row>
    <row r="78" spans="1:19" ht="37.5">
      <c r="A78" s="220"/>
      <c r="B78" s="223"/>
      <c r="C78" s="223"/>
      <c r="D78" s="226"/>
      <c r="E78" s="127" t="s">
        <v>29</v>
      </c>
      <c r="F78" s="217"/>
      <c r="G78" s="217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</row>
    <row r="79" spans="1:19">
      <c r="A79" s="220"/>
      <c r="B79" s="223"/>
      <c r="C79" s="223"/>
      <c r="D79" s="227"/>
      <c r="E79" s="128">
        <v>111</v>
      </c>
      <c r="F79" s="129" t="s">
        <v>30</v>
      </c>
      <c r="G79" s="130">
        <f>SUM(H79:S79)</f>
        <v>18084</v>
      </c>
      <c r="H79" s="132">
        <f>G19</f>
        <v>18084</v>
      </c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</row>
    <row r="80" spans="1:19">
      <c r="A80" s="220"/>
      <c r="B80" s="223"/>
      <c r="C80" s="223"/>
      <c r="D80" s="227"/>
      <c r="E80" s="128">
        <v>112</v>
      </c>
      <c r="F80" s="133" t="s">
        <v>31</v>
      </c>
      <c r="G80" s="130">
        <f t="shared" ref="G80:G111" si="2">SUM(H80:S80)</f>
        <v>0</v>
      </c>
      <c r="H80" s="132">
        <f>G20</f>
        <v>0</v>
      </c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</row>
    <row r="81" spans="1:19">
      <c r="A81" s="220"/>
      <c r="B81" s="223"/>
      <c r="C81" s="223"/>
      <c r="D81" s="227"/>
      <c r="E81" s="128">
        <v>113</v>
      </c>
      <c r="F81" s="133" t="s">
        <v>32</v>
      </c>
      <c r="G81" s="130">
        <f t="shared" si="2"/>
        <v>2876</v>
      </c>
      <c r="H81" s="132">
        <f>G21</f>
        <v>2876</v>
      </c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</row>
    <row r="82" spans="1:19">
      <c r="A82" s="220"/>
      <c r="B82" s="223"/>
      <c r="C82" s="223"/>
      <c r="D82" s="227"/>
      <c r="E82" s="128">
        <v>121</v>
      </c>
      <c r="F82" s="133" t="s">
        <v>33</v>
      </c>
      <c r="G82" s="130">
        <f t="shared" si="2"/>
        <v>976</v>
      </c>
      <c r="H82" s="132">
        <f>G23</f>
        <v>976</v>
      </c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</row>
    <row r="83" spans="1:19" ht="56.25">
      <c r="A83" s="220"/>
      <c r="B83" s="223"/>
      <c r="C83" s="223"/>
      <c r="D83" s="227"/>
      <c r="E83" s="128">
        <v>122</v>
      </c>
      <c r="F83" s="133" t="s">
        <v>34</v>
      </c>
      <c r="G83" s="130">
        <f t="shared" si="2"/>
        <v>569</v>
      </c>
      <c r="H83" s="132">
        <f t="shared" ref="H83:H111" si="3">G24</f>
        <v>569</v>
      </c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</row>
    <row r="84" spans="1:19">
      <c r="A84" s="220"/>
      <c r="B84" s="223"/>
      <c r="C84" s="223"/>
      <c r="D84" s="227"/>
      <c r="E84" s="128">
        <v>123</v>
      </c>
      <c r="F84" s="133" t="s">
        <v>35</v>
      </c>
      <c r="G84" s="130">
        <f t="shared" si="2"/>
        <v>0</v>
      </c>
      <c r="H84" s="132">
        <f t="shared" si="3"/>
        <v>0</v>
      </c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</row>
    <row r="85" spans="1:19" ht="37.5">
      <c r="A85" s="220"/>
      <c r="B85" s="223"/>
      <c r="C85" s="223"/>
      <c r="D85" s="227"/>
      <c r="E85" s="128">
        <v>124</v>
      </c>
      <c r="F85" s="129" t="s">
        <v>36</v>
      </c>
      <c r="G85" s="130">
        <f t="shared" si="2"/>
        <v>542</v>
      </c>
      <c r="H85" s="132">
        <f t="shared" si="3"/>
        <v>542</v>
      </c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</row>
    <row r="86" spans="1:19">
      <c r="A86" s="220"/>
      <c r="B86" s="223"/>
      <c r="C86" s="223"/>
      <c r="D86" s="227"/>
      <c r="E86" s="128">
        <v>131</v>
      </c>
      <c r="F86" s="129" t="s">
        <v>37</v>
      </c>
      <c r="G86" s="130">
        <f t="shared" si="2"/>
        <v>0</v>
      </c>
      <c r="H86" s="132">
        <f t="shared" si="3"/>
        <v>0</v>
      </c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</row>
    <row r="87" spans="1:19" ht="37.5">
      <c r="A87" s="220"/>
      <c r="B87" s="223"/>
      <c r="C87" s="223"/>
      <c r="D87" s="227"/>
      <c r="E87" s="128">
        <v>135</v>
      </c>
      <c r="F87" s="129" t="s">
        <v>38</v>
      </c>
      <c r="G87" s="130">
        <f t="shared" si="2"/>
        <v>0</v>
      </c>
      <c r="H87" s="132">
        <f t="shared" si="3"/>
        <v>0</v>
      </c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</row>
    <row r="88" spans="1:19" ht="37.5">
      <c r="A88" s="220"/>
      <c r="B88" s="223"/>
      <c r="C88" s="223"/>
      <c r="D88" s="227"/>
      <c r="E88" s="128">
        <v>136</v>
      </c>
      <c r="F88" s="129" t="s">
        <v>39</v>
      </c>
      <c r="G88" s="130">
        <f t="shared" si="2"/>
        <v>0</v>
      </c>
      <c r="H88" s="132">
        <f t="shared" si="3"/>
        <v>0</v>
      </c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</row>
    <row r="89" spans="1:19">
      <c r="A89" s="220"/>
      <c r="B89" s="223"/>
      <c r="C89" s="223"/>
      <c r="D89" s="227"/>
      <c r="E89" s="128">
        <v>141</v>
      </c>
      <c r="F89" s="129" t="s">
        <v>40</v>
      </c>
      <c r="G89" s="130">
        <f t="shared" si="2"/>
        <v>0</v>
      </c>
      <c r="H89" s="132">
        <f t="shared" si="3"/>
        <v>0</v>
      </c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</row>
    <row r="90" spans="1:19" ht="56.25">
      <c r="A90" s="220"/>
      <c r="B90" s="223"/>
      <c r="C90" s="223"/>
      <c r="D90" s="227"/>
      <c r="E90" s="128">
        <v>142</v>
      </c>
      <c r="F90" s="129" t="s">
        <v>41</v>
      </c>
      <c r="G90" s="130">
        <f t="shared" si="2"/>
        <v>0</v>
      </c>
      <c r="H90" s="132">
        <f t="shared" si="3"/>
        <v>0</v>
      </c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</row>
    <row r="91" spans="1:19" ht="37.5">
      <c r="A91" s="220"/>
      <c r="B91" s="223"/>
      <c r="C91" s="223"/>
      <c r="D91" s="227"/>
      <c r="E91" s="128">
        <v>144</v>
      </c>
      <c r="F91" s="129" t="s">
        <v>42</v>
      </c>
      <c r="G91" s="130">
        <f t="shared" si="2"/>
        <v>0</v>
      </c>
      <c r="H91" s="132">
        <f t="shared" si="3"/>
        <v>0</v>
      </c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</row>
    <row r="92" spans="1:19">
      <c r="A92" s="220"/>
      <c r="B92" s="223"/>
      <c r="C92" s="223"/>
      <c r="D92" s="227"/>
      <c r="E92" s="128">
        <v>149</v>
      </c>
      <c r="F92" s="129" t="s">
        <v>43</v>
      </c>
      <c r="G92" s="130">
        <f t="shared" si="2"/>
        <v>0</v>
      </c>
      <c r="H92" s="132">
        <f t="shared" si="3"/>
        <v>0</v>
      </c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</row>
    <row r="93" spans="1:19">
      <c r="A93" s="220"/>
      <c r="B93" s="223"/>
      <c r="C93" s="223"/>
      <c r="D93" s="227"/>
      <c r="E93" s="128">
        <v>151</v>
      </c>
      <c r="F93" s="129" t="s">
        <v>44</v>
      </c>
      <c r="G93" s="130">
        <f t="shared" si="2"/>
        <v>0</v>
      </c>
      <c r="H93" s="132">
        <f t="shared" si="3"/>
        <v>0</v>
      </c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</row>
    <row r="94" spans="1:19">
      <c r="A94" s="220"/>
      <c r="B94" s="223"/>
      <c r="C94" s="223"/>
      <c r="D94" s="227"/>
      <c r="E94" s="128">
        <v>152</v>
      </c>
      <c r="F94" s="129" t="s">
        <v>45</v>
      </c>
      <c r="G94" s="130">
        <f t="shared" si="2"/>
        <v>0</v>
      </c>
      <c r="H94" s="132">
        <f t="shared" si="3"/>
        <v>0</v>
      </c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</row>
    <row r="95" spans="1:19">
      <c r="A95" s="220"/>
      <c r="B95" s="223"/>
      <c r="C95" s="223"/>
      <c r="D95" s="227"/>
      <c r="E95" s="128">
        <v>153</v>
      </c>
      <c r="F95" s="129" t="s">
        <v>46</v>
      </c>
      <c r="G95" s="130">
        <f t="shared" si="2"/>
        <v>0</v>
      </c>
      <c r="H95" s="132">
        <f t="shared" si="3"/>
        <v>0</v>
      </c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</row>
    <row r="96" spans="1:19">
      <c r="A96" s="220"/>
      <c r="B96" s="223"/>
      <c r="C96" s="223"/>
      <c r="D96" s="227"/>
      <c r="E96" s="128">
        <v>154</v>
      </c>
      <c r="F96" s="129" t="s">
        <v>47</v>
      </c>
      <c r="G96" s="130">
        <f t="shared" si="2"/>
        <v>0</v>
      </c>
      <c r="H96" s="132">
        <f t="shared" si="3"/>
        <v>0</v>
      </c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</row>
    <row r="97" spans="1:19" ht="37.5">
      <c r="A97" s="220"/>
      <c r="B97" s="223"/>
      <c r="C97" s="223"/>
      <c r="D97" s="227"/>
      <c r="E97" s="128">
        <v>156</v>
      </c>
      <c r="F97" s="129" t="s">
        <v>48</v>
      </c>
      <c r="G97" s="130">
        <f t="shared" si="2"/>
        <v>0</v>
      </c>
      <c r="H97" s="132">
        <f t="shared" si="3"/>
        <v>0</v>
      </c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</row>
    <row r="98" spans="1:19">
      <c r="A98" s="220"/>
      <c r="B98" s="223"/>
      <c r="C98" s="223"/>
      <c r="D98" s="227"/>
      <c r="E98" s="128">
        <v>159</v>
      </c>
      <c r="F98" s="129" t="s">
        <v>49</v>
      </c>
      <c r="G98" s="130">
        <f t="shared" si="2"/>
        <v>0</v>
      </c>
      <c r="H98" s="132">
        <f t="shared" si="3"/>
        <v>0</v>
      </c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</row>
    <row r="99" spans="1:19" ht="37.5">
      <c r="A99" s="220"/>
      <c r="B99" s="223"/>
      <c r="C99" s="223"/>
      <c r="D99" s="227"/>
      <c r="E99" s="128">
        <v>161</v>
      </c>
      <c r="F99" s="129" t="s">
        <v>50</v>
      </c>
      <c r="G99" s="130">
        <f t="shared" si="2"/>
        <v>0</v>
      </c>
      <c r="H99" s="132">
        <f t="shared" si="3"/>
        <v>0</v>
      </c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</row>
    <row r="100" spans="1:19" ht="37.5">
      <c r="A100" s="220"/>
      <c r="B100" s="223"/>
      <c r="C100" s="223"/>
      <c r="D100" s="227"/>
      <c r="E100" s="128">
        <v>162</v>
      </c>
      <c r="F100" s="134" t="s">
        <v>51</v>
      </c>
      <c r="G100" s="130">
        <f t="shared" si="2"/>
        <v>0</v>
      </c>
      <c r="H100" s="132">
        <f t="shared" si="3"/>
        <v>0</v>
      </c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</row>
    <row r="101" spans="1:19" ht="37.5">
      <c r="A101" s="220"/>
      <c r="B101" s="223"/>
      <c r="C101" s="223"/>
      <c r="D101" s="227"/>
      <c r="E101" s="135">
        <v>165</v>
      </c>
      <c r="F101" s="136" t="s">
        <v>52</v>
      </c>
      <c r="G101" s="130">
        <f t="shared" si="2"/>
        <v>0</v>
      </c>
      <c r="H101" s="132">
        <f t="shared" si="3"/>
        <v>0</v>
      </c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</row>
    <row r="102" spans="1:19">
      <c r="A102" s="220"/>
      <c r="B102" s="223"/>
      <c r="C102" s="223"/>
      <c r="D102" s="227"/>
      <c r="E102" s="137">
        <v>169</v>
      </c>
      <c r="F102" s="138" t="s">
        <v>53</v>
      </c>
      <c r="G102" s="130">
        <f t="shared" si="2"/>
        <v>0</v>
      </c>
      <c r="H102" s="132">
        <f t="shared" si="3"/>
        <v>0</v>
      </c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</row>
    <row r="103" spans="1:19">
      <c r="A103" s="220"/>
      <c r="B103" s="223"/>
      <c r="C103" s="223"/>
      <c r="D103" s="227"/>
      <c r="E103" s="139">
        <v>322</v>
      </c>
      <c r="F103" s="140" t="s">
        <v>54</v>
      </c>
      <c r="G103" s="130">
        <f t="shared" si="2"/>
        <v>0</v>
      </c>
      <c r="H103" s="132">
        <f t="shared" si="3"/>
        <v>0</v>
      </c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</row>
    <row r="104" spans="1:19">
      <c r="A104" s="220"/>
      <c r="B104" s="223"/>
      <c r="C104" s="223"/>
      <c r="D104" s="227"/>
      <c r="E104" s="141">
        <v>324</v>
      </c>
      <c r="F104" s="136" t="s">
        <v>55</v>
      </c>
      <c r="G104" s="130">
        <f t="shared" si="2"/>
        <v>0</v>
      </c>
      <c r="H104" s="132">
        <f t="shared" si="3"/>
        <v>0</v>
      </c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</row>
    <row r="105" spans="1:19">
      <c r="A105" s="220"/>
      <c r="B105" s="223"/>
      <c r="C105" s="223"/>
      <c r="D105" s="227"/>
      <c r="E105" s="141">
        <v>413</v>
      </c>
      <c r="F105" s="136" t="s">
        <v>56</v>
      </c>
      <c r="G105" s="130">
        <f t="shared" si="2"/>
        <v>0</v>
      </c>
      <c r="H105" s="132">
        <f t="shared" si="3"/>
        <v>0</v>
      </c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</row>
    <row r="106" spans="1:19" ht="56.25">
      <c r="A106" s="220"/>
      <c r="B106" s="223"/>
      <c r="C106" s="223"/>
      <c r="D106" s="227"/>
      <c r="E106" s="128">
        <v>414</v>
      </c>
      <c r="F106" s="142" t="s">
        <v>57</v>
      </c>
      <c r="G106" s="130">
        <f t="shared" si="2"/>
        <v>0</v>
      </c>
      <c r="H106" s="132">
        <f t="shared" si="3"/>
        <v>0</v>
      </c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</row>
    <row r="107" spans="1:19">
      <c r="A107" s="220"/>
      <c r="B107" s="223"/>
      <c r="C107" s="223"/>
      <c r="D107" s="227"/>
      <c r="E107" s="143">
        <v>416</v>
      </c>
      <c r="F107" s="129" t="s">
        <v>58</v>
      </c>
      <c r="G107" s="130">
        <f t="shared" si="2"/>
        <v>0</v>
      </c>
      <c r="H107" s="132">
        <f t="shared" si="3"/>
        <v>0</v>
      </c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</row>
    <row r="108" spans="1:19" ht="37.5">
      <c r="A108" s="220"/>
      <c r="B108" s="223"/>
      <c r="C108" s="223"/>
      <c r="D108" s="227"/>
      <c r="E108" s="143">
        <v>418</v>
      </c>
      <c r="F108" s="133" t="s">
        <v>59</v>
      </c>
      <c r="G108" s="130">
        <f t="shared" si="2"/>
        <v>0</v>
      </c>
      <c r="H108" s="132">
        <f t="shared" si="3"/>
        <v>0</v>
      </c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</row>
    <row r="109" spans="1:19" ht="37.5">
      <c r="A109" s="220"/>
      <c r="B109" s="223"/>
      <c r="C109" s="223"/>
      <c r="D109" s="227"/>
      <c r="E109" s="137">
        <v>419</v>
      </c>
      <c r="F109" s="144" t="s">
        <v>60</v>
      </c>
      <c r="G109" s="130">
        <f t="shared" si="2"/>
        <v>0</v>
      </c>
      <c r="H109" s="132">
        <f t="shared" si="3"/>
        <v>0</v>
      </c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</row>
    <row r="110" spans="1:19" ht="56.25">
      <c r="A110" s="220"/>
      <c r="B110" s="223"/>
      <c r="C110" s="223"/>
      <c r="D110" s="227"/>
      <c r="E110" s="139">
        <v>421</v>
      </c>
      <c r="F110" s="140" t="s">
        <v>61</v>
      </c>
      <c r="G110" s="130">
        <f t="shared" si="2"/>
        <v>0</v>
      </c>
      <c r="H110" s="132">
        <f t="shared" si="3"/>
        <v>0</v>
      </c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</row>
    <row r="111" spans="1:19" ht="56.25">
      <c r="A111" s="221"/>
      <c r="B111" s="224"/>
      <c r="C111" s="224"/>
      <c r="D111" s="228"/>
      <c r="E111" s="139">
        <v>423</v>
      </c>
      <c r="F111" s="140" t="s">
        <v>62</v>
      </c>
      <c r="G111" s="130">
        <f t="shared" si="2"/>
        <v>0</v>
      </c>
      <c r="H111" s="132">
        <f t="shared" si="3"/>
        <v>0</v>
      </c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</row>
    <row r="112" spans="1:19">
      <c r="A112" s="229"/>
      <c r="B112" s="229"/>
      <c r="C112" s="229"/>
      <c r="D112" s="229"/>
      <c r="E112" s="145"/>
      <c r="F112" s="145" t="s">
        <v>63</v>
      </c>
      <c r="G112" s="130">
        <f>SUM(H112:S112)</f>
        <v>23047</v>
      </c>
      <c r="H112" s="146">
        <f>SUM(H79:H111)</f>
        <v>23047</v>
      </c>
      <c r="I112" s="146">
        <f t="shared" ref="I112:S112" si="4">SUM(I79:I111)</f>
        <v>0</v>
      </c>
      <c r="J112" s="146">
        <f t="shared" si="4"/>
        <v>0</v>
      </c>
      <c r="K112" s="146">
        <f t="shared" si="4"/>
        <v>0</v>
      </c>
      <c r="L112" s="146">
        <f t="shared" si="4"/>
        <v>0</v>
      </c>
      <c r="M112" s="146">
        <f t="shared" si="4"/>
        <v>0</v>
      </c>
      <c r="N112" s="146">
        <f t="shared" si="4"/>
        <v>0</v>
      </c>
      <c r="O112" s="146">
        <f t="shared" si="4"/>
        <v>0</v>
      </c>
      <c r="P112" s="146">
        <f t="shared" si="4"/>
        <v>0</v>
      </c>
      <c r="Q112" s="146">
        <f t="shared" si="4"/>
        <v>0</v>
      </c>
      <c r="R112" s="146">
        <f t="shared" si="4"/>
        <v>0</v>
      </c>
      <c r="S112" s="146">
        <f t="shared" si="4"/>
        <v>0</v>
      </c>
    </row>
    <row r="113" spans="4:16">
      <c r="D113" s="233"/>
      <c r="E113" s="233"/>
      <c r="F113" s="233"/>
      <c r="I113" s="147"/>
      <c r="J113" s="147"/>
      <c r="K113" s="147"/>
      <c r="L113" s="230"/>
      <c r="M113" s="230"/>
      <c r="N113" s="230"/>
      <c r="O113" s="230"/>
      <c r="P113" s="230"/>
    </row>
    <row r="114" spans="4:16">
      <c r="D114" s="231" t="s">
        <v>64</v>
      </c>
      <c r="E114" s="231"/>
      <c r="F114" s="231"/>
      <c r="G114" s="4" t="s">
        <v>65</v>
      </c>
      <c r="J114" s="148"/>
      <c r="K114" s="148"/>
    </row>
    <row r="115" spans="4:16">
      <c r="G115" s="232" t="s">
        <v>66</v>
      </c>
      <c r="H115" s="232"/>
      <c r="J115" s="4" t="s">
        <v>67</v>
      </c>
    </row>
    <row r="116" spans="4:16">
      <c r="F116" s="149"/>
      <c r="G116" s="234" t="s">
        <v>68</v>
      </c>
      <c r="H116" s="234"/>
    </row>
    <row r="117" spans="4:16">
      <c r="D117" s="231" t="s">
        <v>69</v>
      </c>
      <c r="E117" s="231"/>
      <c r="F117" s="231"/>
      <c r="G117" s="4" t="s">
        <v>65</v>
      </c>
      <c r="J117" s="148"/>
      <c r="K117" s="148"/>
    </row>
    <row r="118" spans="4:16">
      <c r="G118" s="232" t="s">
        <v>66</v>
      </c>
      <c r="H118" s="232"/>
      <c r="J118" s="4" t="s">
        <v>67</v>
      </c>
    </row>
  </sheetData>
  <mergeCells count="68">
    <mergeCell ref="G118:H118"/>
    <mergeCell ref="D113:F113"/>
    <mergeCell ref="G115:H115"/>
    <mergeCell ref="Q76:Q78"/>
    <mergeCell ref="L113:P113"/>
    <mergeCell ref="D114:F114"/>
    <mergeCell ref="G116:H116"/>
    <mergeCell ref="D117:F117"/>
    <mergeCell ref="A112:D112"/>
    <mergeCell ref="M76:M78"/>
    <mergeCell ref="N76:N78"/>
    <mergeCell ref="O76:O78"/>
    <mergeCell ref="P76:P78"/>
    <mergeCell ref="C77:C111"/>
    <mergeCell ref="D77:E77"/>
    <mergeCell ref="D78:D111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  <mergeCell ref="H76:H78"/>
    <mergeCell ref="I76:I78"/>
    <mergeCell ref="J76:J78"/>
    <mergeCell ref="K76:K78"/>
    <mergeCell ref="L76:L78"/>
    <mergeCell ref="R76:R78"/>
    <mergeCell ref="S76:S78"/>
    <mergeCell ref="A53:D53"/>
    <mergeCell ref="L54:P54"/>
    <mergeCell ref="D55:F55"/>
    <mergeCell ref="G59:H59"/>
    <mergeCell ref="A63:G63"/>
    <mergeCell ref="A62:G62"/>
    <mergeCell ref="D54:F54"/>
    <mergeCell ref="G56:H56"/>
    <mergeCell ref="G57:H57"/>
    <mergeCell ref="D58:F58"/>
    <mergeCell ref="Q16:Q18"/>
    <mergeCell ref="R16:R18"/>
    <mergeCell ref="C16:E16"/>
    <mergeCell ref="H16:H18"/>
    <mergeCell ref="I16:I18"/>
    <mergeCell ref="J16:J18"/>
    <mergeCell ref="K16:K18"/>
    <mergeCell ref="L16:L18"/>
    <mergeCell ref="C17:C52"/>
    <mergeCell ref="D18:D52"/>
    <mergeCell ref="A2:G2"/>
    <mergeCell ref="A3:G3"/>
    <mergeCell ref="A6:S6"/>
    <mergeCell ref="A14:E14"/>
    <mergeCell ref="F14:F18"/>
    <mergeCell ref="G14:G18"/>
    <mergeCell ref="H14:S15"/>
    <mergeCell ref="B15:E15"/>
    <mergeCell ref="A15:A52"/>
    <mergeCell ref="B16:B52"/>
    <mergeCell ref="S16:S18"/>
    <mergeCell ref="D17:E17"/>
    <mergeCell ref="M16:M18"/>
    <mergeCell ref="N16:N18"/>
    <mergeCell ref="O16:O18"/>
    <mergeCell ref="P16:P18"/>
  </mergeCells>
  <pageMargins left="0.7" right="0.7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18"/>
  <sheetViews>
    <sheetView topLeftCell="A13" zoomScaleNormal="100" workbookViewId="0">
      <selection activeCell="G24" sqref="G24"/>
    </sheetView>
  </sheetViews>
  <sheetFormatPr defaultColWidth="9.140625" defaultRowHeight="12.75"/>
  <cols>
    <col min="1" max="1" width="4.42578125" style="1" customWidth="1"/>
    <col min="2" max="2" width="6.140625" style="1" customWidth="1"/>
    <col min="3" max="3" width="4.5703125" style="1" customWidth="1"/>
    <col min="4" max="4" width="5.28515625" style="1" customWidth="1"/>
    <col min="5" max="5" width="10.140625" style="1" customWidth="1"/>
    <col min="6" max="6" width="48.85546875" style="1" customWidth="1"/>
    <col min="7" max="7" width="11.28515625" style="1" customWidth="1"/>
    <col min="8" max="19" width="9.85546875" style="1" customWidth="1"/>
    <col min="20" max="16384" width="9.140625" style="1"/>
  </cols>
  <sheetData>
    <row r="1" spans="1:19" ht="15">
      <c r="O1" s="2"/>
      <c r="S1" s="3" t="s">
        <v>0</v>
      </c>
    </row>
    <row r="2" spans="1:19" ht="18.75">
      <c r="A2" s="182"/>
      <c r="B2" s="182"/>
      <c r="C2" s="182"/>
      <c r="D2" s="182"/>
      <c r="E2" s="182"/>
      <c r="F2" s="182"/>
      <c r="G2" s="182"/>
      <c r="O2" s="4"/>
      <c r="P2" s="5"/>
      <c r="S2" s="3" t="s">
        <v>1</v>
      </c>
    </row>
    <row r="3" spans="1:19" ht="18.75">
      <c r="A3" s="173"/>
      <c r="B3" s="173"/>
      <c r="C3" s="173"/>
      <c r="D3" s="173"/>
      <c r="E3" s="173"/>
      <c r="F3" s="173"/>
      <c r="G3" s="173"/>
      <c r="O3" s="4"/>
      <c r="P3" s="5"/>
      <c r="S3" s="3" t="s">
        <v>2</v>
      </c>
    </row>
    <row r="4" spans="1:19" ht="18.75">
      <c r="A4" s="40"/>
      <c r="B4" s="40"/>
      <c r="C4" s="40"/>
      <c r="D4" s="40"/>
      <c r="E4" s="40"/>
      <c r="F4" s="40"/>
      <c r="G4" s="40"/>
      <c r="O4" s="4"/>
      <c r="P4" s="5"/>
      <c r="S4" s="1" t="s">
        <v>3</v>
      </c>
    </row>
    <row r="5" spans="1:19" ht="18.75">
      <c r="A5" s="40"/>
      <c r="B5" s="40"/>
      <c r="C5" s="40"/>
      <c r="D5" s="40"/>
      <c r="E5" s="40"/>
      <c r="F5" s="40"/>
      <c r="G5" s="40"/>
      <c r="O5" s="4"/>
      <c r="P5" s="5"/>
      <c r="Q5" s="5"/>
      <c r="R5" s="5"/>
      <c r="S5" s="3"/>
    </row>
    <row r="6" spans="1:19" ht="15.75">
      <c r="A6" s="183" t="s">
        <v>96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ht="15.75">
      <c r="A7" s="42"/>
      <c r="B7" s="43"/>
      <c r="C7" s="6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25">
      <c r="A8" s="7"/>
      <c r="B8" s="8" t="s">
        <v>5</v>
      </c>
      <c r="C8" s="9" t="s">
        <v>6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>
      <c r="A9" s="7"/>
      <c r="B9" s="7"/>
      <c r="C9" s="11" t="s">
        <v>76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4.25">
      <c r="A10" s="7"/>
      <c r="B10" s="7"/>
      <c r="C10" s="11" t="s">
        <v>7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>
      <c r="A11" s="12"/>
      <c r="B11" s="12"/>
      <c r="C11" s="11" t="s">
        <v>8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/>
      <c r="B12" s="12"/>
      <c r="C12" s="11" t="s">
        <v>92</v>
      </c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2.5">
      <c r="A13" s="12"/>
      <c r="B13" s="12"/>
      <c r="C13" s="44" t="s">
        <v>82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176" t="s">
        <v>9</v>
      </c>
      <c r="B14" s="177"/>
      <c r="C14" s="177"/>
      <c r="D14" s="177"/>
      <c r="E14" s="177"/>
      <c r="F14" s="178" t="s">
        <v>10</v>
      </c>
      <c r="G14" s="178" t="s">
        <v>11</v>
      </c>
      <c r="H14" s="167" t="s">
        <v>12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A15" s="179" t="s">
        <v>13</v>
      </c>
      <c r="B15" s="167" t="s">
        <v>14</v>
      </c>
      <c r="C15" s="167"/>
      <c r="D15" s="167"/>
      <c r="E15" s="167"/>
      <c r="F15" s="178"/>
      <c r="G15" s="178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A16" s="180"/>
      <c r="B16" s="164"/>
      <c r="C16" s="167" t="s">
        <v>15</v>
      </c>
      <c r="D16" s="167"/>
      <c r="E16" s="167"/>
      <c r="F16" s="178"/>
      <c r="G16" s="178"/>
      <c r="H16" s="163" t="s">
        <v>16</v>
      </c>
      <c r="I16" s="163" t="s">
        <v>17</v>
      </c>
      <c r="J16" s="163" t="s">
        <v>18</v>
      </c>
      <c r="K16" s="163" t="s">
        <v>19</v>
      </c>
      <c r="L16" s="163" t="s">
        <v>20</v>
      </c>
      <c r="M16" s="163" t="s">
        <v>21</v>
      </c>
      <c r="N16" s="163" t="s">
        <v>22</v>
      </c>
      <c r="O16" s="163" t="s">
        <v>23</v>
      </c>
      <c r="P16" s="163" t="s">
        <v>24</v>
      </c>
      <c r="Q16" s="163" t="s">
        <v>25</v>
      </c>
      <c r="R16" s="163" t="s">
        <v>26</v>
      </c>
      <c r="S16" s="163" t="s">
        <v>27</v>
      </c>
    </row>
    <row r="17" spans="1:19">
      <c r="A17" s="180"/>
      <c r="B17" s="165"/>
      <c r="C17" s="164"/>
      <c r="D17" s="167" t="s">
        <v>28</v>
      </c>
      <c r="E17" s="167"/>
      <c r="F17" s="178"/>
      <c r="G17" s="17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>
      <c r="A18" s="180"/>
      <c r="B18" s="165"/>
      <c r="C18" s="165"/>
      <c r="D18" s="168"/>
      <c r="E18" s="14" t="s">
        <v>29</v>
      </c>
      <c r="F18" s="178"/>
      <c r="G18" s="178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ht="14.25">
      <c r="A19" s="180"/>
      <c r="B19" s="165"/>
      <c r="C19" s="165"/>
      <c r="D19" s="169"/>
      <c r="E19" s="15">
        <v>111</v>
      </c>
      <c r="F19" s="16" t="s">
        <v>30</v>
      </c>
      <c r="G19" s="17">
        <f>SUM(H19:S19)</f>
        <v>3393</v>
      </c>
      <c r="H19" s="39">
        <v>261</v>
      </c>
      <c r="I19" s="39">
        <v>261</v>
      </c>
      <c r="J19" s="39">
        <v>261</v>
      </c>
      <c r="K19" s="39">
        <v>261</v>
      </c>
      <c r="L19" s="39">
        <v>261</v>
      </c>
      <c r="M19" s="39">
        <v>261</v>
      </c>
      <c r="N19" s="39">
        <v>783</v>
      </c>
      <c r="O19" s="39"/>
      <c r="P19" s="39">
        <v>261</v>
      </c>
      <c r="Q19" s="39">
        <v>261</v>
      </c>
      <c r="R19" s="39">
        <v>261</v>
      </c>
      <c r="S19" s="39">
        <v>261</v>
      </c>
    </row>
    <row r="20" spans="1:19" ht="14.25">
      <c r="A20" s="180"/>
      <c r="B20" s="165"/>
      <c r="C20" s="165"/>
      <c r="D20" s="169"/>
      <c r="E20" s="15">
        <v>112</v>
      </c>
      <c r="F20" s="18" t="s">
        <v>31</v>
      </c>
      <c r="G20" s="17">
        <f t="shared" ref="G20:G52" si="0">SUM(H20:S20)</f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180"/>
      <c r="B21" s="165"/>
      <c r="C21" s="165"/>
      <c r="D21" s="169"/>
      <c r="E21" s="15">
        <v>113</v>
      </c>
      <c r="F21" s="18" t="s">
        <v>32</v>
      </c>
      <c r="G21" s="17">
        <f t="shared" si="0"/>
        <v>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14.25">
      <c r="A22" s="180"/>
      <c r="B22" s="165"/>
      <c r="C22" s="165"/>
      <c r="D22" s="169"/>
      <c r="E22" s="15">
        <v>116</v>
      </c>
      <c r="F22" s="18" t="s">
        <v>78</v>
      </c>
      <c r="G22" s="17">
        <f t="shared" si="0"/>
        <v>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4.25">
      <c r="A23" s="180"/>
      <c r="B23" s="165"/>
      <c r="C23" s="165"/>
      <c r="D23" s="169"/>
      <c r="E23" s="15">
        <v>121</v>
      </c>
      <c r="F23" s="18" t="s">
        <v>33</v>
      </c>
      <c r="G23" s="17">
        <f t="shared" si="0"/>
        <v>183</v>
      </c>
      <c r="H23" s="39">
        <v>14</v>
      </c>
      <c r="I23" s="39">
        <v>14</v>
      </c>
      <c r="J23" s="39">
        <v>14</v>
      </c>
      <c r="K23" s="39">
        <v>14</v>
      </c>
      <c r="L23" s="39">
        <v>14</v>
      </c>
      <c r="M23" s="39">
        <v>14</v>
      </c>
      <c r="N23" s="39">
        <v>43</v>
      </c>
      <c r="O23" s="39"/>
      <c r="P23" s="39">
        <v>14</v>
      </c>
      <c r="Q23" s="39">
        <v>14</v>
      </c>
      <c r="R23" s="39">
        <v>14</v>
      </c>
      <c r="S23" s="39">
        <v>14</v>
      </c>
    </row>
    <row r="24" spans="1:19" ht="25.5">
      <c r="A24" s="180"/>
      <c r="B24" s="165"/>
      <c r="C24" s="165"/>
      <c r="D24" s="169"/>
      <c r="E24" s="15">
        <v>122</v>
      </c>
      <c r="F24" s="18" t="s">
        <v>34</v>
      </c>
      <c r="G24" s="17">
        <f t="shared" si="0"/>
        <v>107</v>
      </c>
      <c r="H24" s="39">
        <v>8</v>
      </c>
      <c r="I24" s="39">
        <v>8</v>
      </c>
      <c r="J24" s="39">
        <v>9</v>
      </c>
      <c r="K24" s="39">
        <v>8</v>
      </c>
      <c r="L24" s="39">
        <v>8</v>
      </c>
      <c r="M24" s="39">
        <v>8</v>
      </c>
      <c r="N24" s="39">
        <v>26</v>
      </c>
      <c r="O24" s="39"/>
      <c r="P24" s="39">
        <v>8</v>
      </c>
      <c r="Q24" s="39">
        <v>8</v>
      </c>
      <c r="R24" s="39">
        <v>8</v>
      </c>
      <c r="S24" s="39">
        <v>8</v>
      </c>
    </row>
    <row r="25" spans="1:19" ht="14.25">
      <c r="A25" s="180"/>
      <c r="B25" s="165"/>
      <c r="C25" s="165"/>
      <c r="D25" s="169"/>
      <c r="E25" s="15">
        <v>123</v>
      </c>
      <c r="F25" s="18" t="s">
        <v>35</v>
      </c>
      <c r="G25" s="17">
        <f t="shared" si="0"/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25.5">
      <c r="A26" s="180"/>
      <c r="B26" s="165"/>
      <c r="C26" s="165"/>
      <c r="D26" s="169"/>
      <c r="E26" s="15">
        <v>124</v>
      </c>
      <c r="F26" s="16" t="s">
        <v>36</v>
      </c>
      <c r="G26" s="17">
        <f t="shared" si="0"/>
        <v>102</v>
      </c>
      <c r="H26" s="39">
        <v>8</v>
      </c>
      <c r="I26" s="39">
        <v>8</v>
      </c>
      <c r="J26" s="39">
        <v>8</v>
      </c>
      <c r="K26" s="39">
        <v>8</v>
      </c>
      <c r="L26" s="39">
        <v>8</v>
      </c>
      <c r="M26" s="39">
        <v>7</v>
      </c>
      <c r="N26" s="39">
        <v>24</v>
      </c>
      <c r="O26" s="39"/>
      <c r="P26" s="39">
        <v>8</v>
      </c>
      <c r="Q26" s="39">
        <v>8</v>
      </c>
      <c r="R26" s="39">
        <v>7</v>
      </c>
      <c r="S26" s="39">
        <v>8</v>
      </c>
    </row>
    <row r="27" spans="1:19" ht="14.25">
      <c r="A27" s="180"/>
      <c r="B27" s="165"/>
      <c r="C27" s="165"/>
      <c r="D27" s="169"/>
      <c r="E27" s="15">
        <v>131</v>
      </c>
      <c r="F27" s="16" t="s">
        <v>37</v>
      </c>
      <c r="G27" s="17">
        <f t="shared" si="0"/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4.25">
      <c r="A28" s="180"/>
      <c r="B28" s="165"/>
      <c r="C28" s="165"/>
      <c r="D28" s="169"/>
      <c r="E28" s="15">
        <v>135</v>
      </c>
      <c r="F28" s="16" t="s">
        <v>38</v>
      </c>
      <c r="G28" s="17">
        <f t="shared" si="0"/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5.5">
      <c r="A29" s="180"/>
      <c r="B29" s="165"/>
      <c r="C29" s="165"/>
      <c r="D29" s="169"/>
      <c r="E29" s="15">
        <v>136</v>
      </c>
      <c r="F29" s="16" t="s">
        <v>39</v>
      </c>
      <c r="G29" s="17">
        <f t="shared" si="0"/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4.25">
      <c r="A30" s="180"/>
      <c r="B30" s="165"/>
      <c r="C30" s="165"/>
      <c r="D30" s="169"/>
      <c r="E30" s="15">
        <v>141</v>
      </c>
      <c r="F30" s="16" t="s">
        <v>40</v>
      </c>
      <c r="G30" s="17">
        <f t="shared" si="0"/>
        <v>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5.5">
      <c r="A31" s="180"/>
      <c r="B31" s="165"/>
      <c r="C31" s="165"/>
      <c r="D31" s="169"/>
      <c r="E31" s="15">
        <v>142</v>
      </c>
      <c r="F31" s="16" t="s">
        <v>41</v>
      </c>
      <c r="G31" s="17">
        <f t="shared" si="0"/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4.25">
      <c r="A32" s="180"/>
      <c r="B32" s="165"/>
      <c r="C32" s="165"/>
      <c r="D32" s="169"/>
      <c r="E32" s="15">
        <v>144</v>
      </c>
      <c r="F32" s="16" t="s">
        <v>42</v>
      </c>
      <c r="G32" s="17">
        <f t="shared" si="0"/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4.25">
      <c r="A33" s="180"/>
      <c r="B33" s="165"/>
      <c r="C33" s="165"/>
      <c r="D33" s="169"/>
      <c r="E33" s="15">
        <v>149</v>
      </c>
      <c r="F33" s="16" t="s">
        <v>43</v>
      </c>
      <c r="G33" s="17">
        <f t="shared" si="0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4.25">
      <c r="A34" s="180"/>
      <c r="B34" s="165"/>
      <c r="C34" s="165"/>
      <c r="D34" s="169"/>
      <c r="E34" s="15">
        <v>151</v>
      </c>
      <c r="F34" s="16" t="s">
        <v>44</v>
      </c>
      <c r="G34" s="17">
        <f t="shared" si="0"/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25">
      <c r="A35" s="180"/>
      <c r="B35" s="165"/>
      <c r="C35" s="165"/>
      <c r="D35" s="169"/>
      <c r="E35" s="15">
        <v>152</v>
      </c>
      <c r="F35" s="16" t="s">
        <v>45</v>
      </c>
      <c r="G35" s="17">
        <f t="shared" si="0"/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4.25">
      <c r="A36" s="180"/>
      <c r="B36" s="165"/>
      <c r="C36" s="165"/>
      <c r="D36" s="169"/>
      <c r="E36" s="15">
        <v>153</v>
      </c>
      <c r="F36" s="16" t="s">
        <v>46</v>
      </c>
      <c r="G36" s="17">
        <f t="shared" si="0"/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4.25">
      <c r="A37" s="180"/>
      <c r="B37" s="165"/>
      <c r="C37" s="165"/>
      <c r="D37" s="169"/>
      <c r="E37" s="15">
        <v>154</v>
      </c>
      <c r="F37" s="16" t="s">
        <v>47</v>
      </c>
      <c r="G37" s="17">
        <f t="shared" si="0"/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4.25">
      <c r="A38" s="180"/>
      <c r="B38" s="165"/>
      <c r="C38" s="165"/>
      <c r="D38" s="169"/>
      <c r="E38" s="15">
        <v>156</v>
      </c>
      <c r="F38" s="16" t="s">
        <v>48</v>
      </c>
      <c r="G38" s="17">
        <f t="shared" si="0"/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4.25">
      <c r="A39" s="180"/>
      <c r="B39" s="165"/>
      <c r="C39" s="165"/>
      <c r="D39" s="169"/>
      <c r="E39" s="15">
        <v>159</v>
      </c>
      <c r="F39" s="16" t="s">
        <v>49</v>
      </c>
      <c r="G39" s="17">
        <f t="shared" si="0"/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4.25">
      <c r="A40" s="180"/>
      <c r="B40" s="165"/>
      <c r="C40" s="165"/>
      <c r="D40" s="169"/>
      <c r="E40" s="15">
        <v>161</v>
      </c>
      <c r="F40" s="16" t="s">
        <v>50</v>
      </c>
      <c r="G40" s="17">
        <f t="shared" si="0"/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14.25">
      <c r="A41" s="180"/>
      <c r="B41" s="165"/>
      <c r="C41" s="165"/>
      <c r="D41" s="169"/>
      <c r="E41" s="15">
        <v>162</v>
      </c>
      <c r="F41" s="19" t="s">
        <v>51</v>
      </c>
      <c r="G41" s="17">
        <f t="shared" si="0"/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14.25">
      <c r="A42" s="180"/>
      <c r="B42" s="165"/>
      <c r="C42" s="165"/>
      <c r="D42" s="169"/>
      <c r="E42" s="20">
        <v>165</v>
      </c>
      <c r="F42" s="21" t="s">
        <v>52</v>
      </c>
      <c r="G42" s="17">
        <f t="shared" si="0"/>
        <v>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4.25">
      <c r="A43" s="180"/>
      <c r="B43" s="165"/>
      <c r="C43" s="165"/>
      <c r="D43" s="169"/>
      <c r="E43" s="22">
        <v>169</v>
      </c>
      <c r="F43" s="23" t="s">
        <v>53</v>
      </c>
      <c r="G43" s="17">
        <f t="shared" si="0"/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14.25">
      <c r="A44" s="180"/>
      <c r="B44" s="165"/>
      <c r="C44" s="165"/>
      <c r="D44" s="169"/>
      <c r="E44" s="24">
        <v>322</v>
      </c>
      <c r="F44" s="25" t="s">
        <v>54</v>
      </c>
      <c r="G44" s="17">
        <f t="shared" si="0"/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4.25">
      <c r="A45" s="180"/>
      <c r="B45" s="165"/>
      <c r="C45" s="165"/>
      <c r="D45" s="169"/>
      <c r="E45" s="26">
        <v>324</v>
      </c>
      <c r="F45" s="21" t="s">
        <v>55</v>
      </c>
      <c r="G45" s="17">
        <f t="shared" si="0"/>
        <v>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14.25">
      <c r="A46" s="180"/>
      <c r="B46" s="165"/>
      <c r="C46" s="165"/>
      <c r="D46" s="169"/>
      <c r="E46" s="26">
        <v>413</v>
      </c>
      <c r="F46" s="21" t="s">
        <v>56</v>
      </c>
      <c r="G46" s="17">
        <f t="shared" si="0"/>
        <v>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25.5">
      <c r="A47" s="180"/>
      <c r="B47" s="165"/>
      <c r="C47" s="165"/>
      <c r="D47" s="169"/>
      <c r="E47" s="15">
        <v>414</v>
      </c>
      <c r="F47" s="27" t="s">
        <v>57</v>
      </c>
      <c r="G47" s="17">
        <f t="shared" si="0"/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4.25">
      <c r="A48" s="180"/>
      <c r="B48" s="165"/>
      <c r="C48" s="165"/>
      <c r="D48" s="169"/>
      <c r="E48" s="28">
        <v>416</v>
      </c>
      <c r="F48" s="16" t="s">
        <v>58</v>
      </c>
      <c r="G48" s="17">
        <f t="shared" si="0"/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20" ht="25.5">
      <c r="A49" s="180"/>
      <c r="B49" s="165"/>
      <c r="C49" s="165"/>
      <c r="D49" s="169"/>
      <c r="E49" s="28">
        <v>418</v>
      </c>
      <c r="F49" s="18" t="s">
        <v>59</v>
      </c>
      <c r="G49" s="17">
        <f t="shared" si="0"/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20" ht="17.25" customHeight="1">
      <c r="A50" s="180"/>
      <c r="B50" s="165"/>
      <c r="C50" s="165"/>
      <c r="D50" s="169"/>
      <c r="E50" s="22">
        <v>419</v>
      </c>
      <c r="F50" s="29" t="s">
        <v>60</v>
      </c>
      <c r="G50" s="17">
        <f t="shared" si="0"/>
        <v>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20" ht="31.5" customHeight="1">
      <c r="A51" s="180"/>
      <c r="B51" s="165"/>
      <c r="C51" s="165"/>
      <c r="D51" s="169"/>
      <c r="E51" s="24">
        <v>421</v>
      </c>
      <c r="F51" s="25" t="s">
        <v>61</v>
      </c>
      <c r="G51" s="17">
        <f t="shared" si="0"/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20" ht="27" customHeight="1">
      <c r="A52" s="181"/>
      <c r="B52" s="166"/>
      <c r="C52" s="166"/>
      <c r="D52" s="170"/>
      <c r="E52" s="24">
        <v>423</v>
      </c>
      <c r="F52" s="25" t="s">
        <v>62</v>
      </c>
      <c r="G52" s="17">
        <f t="shared" si="0"/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20" ht="28.5" customHeight="1">
      <c r="A53" s="171"/>
      <c r="B53" s="171"/>
      <c r="C53" s="171"/>
      <c r="D53" s="171"/>
      <c r="E53" s="41"/>
      <c r="F53" s="41" t="s">
        <v>63</v>
      </c>
      <c r="G53" s="17">
        <f>SUM(H53:S53)</f>
        <v>3785</v>
      </c>
      <c r="H53" s="38">
        <f>SUM(H19:H52)</f>
        <v>291</v>
      </c>
      <c r="I53" s="38">
        <f>SUM(I19:I52)</f>
        <v>291</v>
      </c>
      <c r="J53" s="38">
        <f t="shared" ref="J53:S53" si="1">SUM(J19:J52)</f>
        <v>292</v>
      </c>
      <c r="K53" s="38">
        <f t="shared" si="1"/>
        <v>291</v>
      </c>
      <c r="L53" s="38">
        <f t="shared" si="1"/>
        <v>291</v>
      </c>
      <c r="M53" s="38">
        <f t="shared" si="1"/>
        <v>290</v>
      </c>
      <c r="N53" s="38">
        <f t="shared" si="1"/>
        <v>876</v>
      </c>
      <c r="O53" s="38">
        <f t="shared" si="1"/>
        <v>0</v>
      </c>
      <c r="P53" s="38">
        <f t="shared" si="1"/>
        <v>291</v>
      </c>
      <c r="Q53" s="38">
        <f t="shared" si="1"/>
        <v>291</v>
      </c>
      <c r="R53" s="38">
        <f t="shared" si="1"/>
        <v>290</v>
      </c>
      <c r="S53" s="38">
        <f t="shared" si="1"/>
        <v>291</v>
      </c>
    </row>
    <row r="54" spans="1:20" ht="19.5" customHeight="1">
      <c r="C54" s="2"/>
      <c r="D54" s="160"/>
      <c r="E54" s="160"/>
      <c r="F54" s="160"/>
      <c r="G54" s="2"/>
      <c r="H54" s="2"/>
      <c r="I54" s="30"/>
      <c r="J54" s="30"/>
      <c r="K54" s="31"/>
      <c r="L54" s="172"/>
      <c r="M54" s="172"/>
      <c r="N54" s="172"/>
      <c r="O54" s="172"/>
      <c r="P54" s="172"/>
    </row>
    <row r="55" spans="1:20" ht="95.25" customHeight="1">
      <c r="D55" s="161" t="s">
        <v>64</v>
      </c>
      <c r="E55" s="161"/>
      <c r="F55" s="161"/>
      <c r="G55" s="1" t="s">
        <v>65</v>
      </c>
      <c r="J55" s="32" t="s">
        <v>93</v>
      </c>
      <c r="K55" s="33"/>
    </row>
    <row r="56" spans="1:20" ht="17.25" customHeight="1">
      <c r="G56" s="159" t="s">
        <v>66</v>
      </c>
      <c r="H56" s="159"/>
      <c r="J56" s="1" t="s">
        <v>67</v>
      </c>
    </row>
    <row r="57" spans="1:20" ht="15.75" customHeight="1">
      <c r="F57" s="34"/>
      <c r="G57" s="162" t="s">
        <v>68</v>
      </c>
      <c r="H57" s="162"/>
    </row>
    <row r="58" spans="1:20" ht="49.5" customHeight="1">
      <c r="D58" s="161" t="s">
        <v>69</v>
      </c>
      <c r="E58" s="161"/>
      <c r="F58" s="161"/>
      <c r="G58" s="1" t="s">
        <v>65</v>
      </c>
      <c r="J58" s="32" t="s">
        <v>94</v>
      </c>
      <c r="K58" s="33"/>
    </row>
    <row r="59" spans="1:20" ht="15.75" customHeight="1">
      <c r="G59" s="159" t="s">
        <v>66</v>
      </c>
      <c r="H59" s="159"/>
      <c r="J59" s="1" t="s">
        <v>67</v>
      </c>
      <c r="T59" s="35"/>
    </row>
    <row r="60" spans="1:20" ht="31.5" customHeight="1"/>
    <row r="61" spans="1:20" ht="15.75" customHeight="1">
      <c r="O61" s="2"/>
      <c r="S61" s="3" t="s">
        <v>70</v>
      </c>
    </row>
    <row r="62" spans="1:20" ht="15.75" customHeight="1">
      <c r="A62" s="182"/>
      <c r="B62" s="182"/>
      <c r="C62" s="182"/>
      <c r="D62" s="182"/>
      <c r="E62" s="182"/>
      <c r="F62" s="182"/>
      <c r="G62" s="182"/>
      <c r="O62" s="4"/>
      <c r="P62" s="5"/>
      <c r="S62" s="3" t="s">
        <v>1</v>
      </c>
    </row>
    <row r="63" spans="1:20" ht="15.75" customHeight="1">
      <c r="A63" s="173"/>
      <c r="B63" s="173"/>
      <c r="C63" s="173"/>
      <c r="D63" s="173"/>
      <c r="E63" s="173"/>
      <c r="F63" s="173"/>
      <c r="G63" s="173"/>
      <c r="O63" s="4"/>
      <c r="P63" s="5"/>
      <c r="S63" s="3" t="s">
        <v>2</v>
      </c>
      <c r="T63" s="36"/>
    </row>
    <row r="64" spans="1:20" ht="12" customHeight="1">
      <c r="A64" s="40"/>
      <c r="B64" s="40"/>
      <c r="C64" s="40"/>
      <c r="D64" s="40"/>
      <c r="E64" s="40"/>
      <c r="F64" s="40"/>
      <c r="G64" s="40"/>
      <c r="O64" s="4"/>
      <c r="P64" s="5"/>
      <c r="S64" s="1" t="s">
        <v>3</v>
      </c>
    </row>
    <row r="65" spans="1:19" ht="18.75">
      <c r="A65" s="40"/>
      <c r="B65" s="40"/>
      <c r="C65" s="40"/>
      <c r="D65" s="40"/>
      <c r="E65" s="40"/>
      <c r="F65" s="40"/>
      <c r="G65" s="40"/>
      <c r="O65" s="4"/>
      <c r="P65" s="5"/>
      <c r="Q65" s="5"/>
      <c r="R65" s="5"/>
      <c r="S65" s="3"/>
    </row>
    <row r="66" spans="1:19" ht="15.75">
      <c r="A66" s="174" t="s">
        <v>71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>
      <c r="A67" s="42"/>
      <c r="B67" s="43"/>
      <c r="C67" s="6" t="s">
        <v>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4.25">
      <c r="A68" s="7"/>
      <c r="B68" s="8" t="s">
        <v>5</v>
      </c>
      <c r="C68" s="9" t="s">
        <v>6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4.25">
      <c r="A69" s="7"/>
      <c r="B69" s="7"/>
      <c r="C69" s="11" t="s">
        <v>76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4.25">
      <c r="A70" s="7"/>
      <c r="B70" s="7"/>
      <c r="C70" s="11" t="s">
        <v>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.75">
      <c r="A71" s="12"/>
      <c r="B71" s="12"/>
      <c r="C71" s="11" t="s">
        <v>8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.75">
      <c r="A72" s="12"/>
      <c r="B72" s="12"/>
      <c r="C72" s="11" t="s">
        <v>72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5.75">
      <c r="A73" s="12"/>
      <c r="B73" s="12"/>
      <c r="C73" s="1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>
      <c r="A74" s="176" t="s">
        <v>9</v>
      </c>
      <c r="B74" s="177"/>
      <c r="C74" s="177"/>
      <c r="D74" s="177"/>
      <c r="E74" s="177"/>
      <c r="F74" s="178" t="s">
        <v>10</v>
      </c>
      <c r="G74" s="178" t="s">
        <v>11</v>
      </c>
      <c r="H74" s="167" t="s">
        <v>12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5" spans="1:19">
      <c r="A75" s="179" t="s">
        <v>13</v>
      </c>
      <c r="B75" s="167" t="s">
        <v>14</v>
      </c>
      <c r="C75" s="167"/>
      <c r="D75" s="167"/>
      <c r="E75" s="167"/>
      <c r="F75" s="178"/>
      <c r="G75" s="178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</row>
    <row r="76" spans="1:19">
      <c r="A76" s="180"/>
      <c r="B76" s="164"/>
      <c r="C76" s="167" t="s">
        <v>15</v>
      </c>
      <c r="D76" s="167"/>
      <c r="E76" s="167"/>
      <c r="F76" s="178"/>
      <c r="G76" s="178"/>
      <c r="H76" s="163" t="s">
        <v>16</v>
      </c>
      <c r="I76" s="163" t="s">
        <v>17</v>
      </c>
      <c r="J76" s="163" t="s">
        <v>18</v>
      </c>
      <c r="K76" s="163" t="s">
        <v>19</v>
      </c>
      <c r="L76" s="163" t="s">
        <v>20</v>
      </c>
      <c r="M76" s="163" t="s">
        <v>21</v>
      </c>
      <c r="N76" s="163" t="s">
        <v>22</v>
      </c>
      <c r="O76" s="163" t="s">
        <v>23</v>
      </c>
      <c r="P76" s="163" t="s">
        <v>24</v>
      </c>
      <c r="Q76" s="163" t="s">
        <v>25</v>
      </c>
      <c r="R76" s="163" t="s">
        <v>26</v>
      </c>
      <c r="S76" s="163" t="s">
        <v>27</v>
      </c>
    </row>
    <row r="77" spans="1:19">
      <c r="A77" s="180"/>
      <c r="B77" s="165"/>
      <c r="C77" s="164"/>
      <c r="D77" s="167" t="s">
        <v>28</v>
      </c>
      <c r="E77" s="167"/>
      <c r="F77" s="178"/>
      <c r="G77" s="178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>
      <c r="A78" s="180"/>
      <c r="B78" s="165"/>
      <c r="C78" s="165"/>
      <c r="D78" s="168"/>
      <c r="E78" s="14" t="s">
        <v>29</v>
      </c>
      <c r="F78" s="178"/>
      <c r="G78" s="178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ht="15">
      <c r="A79" s="180"/>
      <c r="B79" s="165"/>
      <c r="C79" s="165"/>
      <c r="D79" s="169"/>
      <c r="E79" s="15">
        <v>111</v>
      </c>
      <c r="F79" s="16" t="s">
        <v>30</v>
      </c>
      <c r="G79" s="17">
        <f>SUM(H79:S79)</f>
        <v>3393</v>
      </c>
      <c r="H79" s="37">
        <f>G19</f>
        <v>3393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1:19" ht="15">
      <c r="A80" s="180"/>
      <c r="B80" s="165"/>
      <c r="C80" s="165"/>
      <c r="D80" s="169"/>
      <c r="E80" s="15">
        <v>112</v>
      </c>
      <c r="F80" s="18" t="s">
        <v>31</v>
      </c>
      <c r="G80" s="17">
        <f t="shared" ref="G80:G111" si="2">SUM(H80:S80)</f>
        <v>0</v>
      </c>
      <c r="H80" s="37">
        <f>G20</f>
        <v>0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ht="15">
      <c r="A81" s="180"/>
      <c r="B81" s="165"/>
      <c r="C81" s="165"/>
      <c r="D81" s="169"/>
      <c r="E81" s="15">
        <v>113</v>
      </c>
      <c r="F81" s="18" t="s">
        <v>32</v>
      </c>
      <c r="G81" s="17">
        <f t="shared" si="2"/>
        <v>0</v>
      </c>
      <c r="H81" s="37">
        <f>G21</f>
        <v>0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1:19" ht="15">
      <c r="A82" s="180"/>
      <c r="B82" s="165"/>
      <c r="C82" s="165"/>
      <c r="D82" s="169"/>
      <c r="E82" s="15">
        <v>121</v>
      </c>
      <c r="F82" s="18" t="s">
        <v>33</v>
      </c>
      <c r="G82" s="17">
        <f t="shared" si="2"/>
        <v>183</v>
      </c>
      <c r="H82" s="37">
        <f>G23</f>
        <v>183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ht="25.5">
      <c r="A83" s="180"/>
      <c r="B83" s="165"/>
      <c r="C83" s="165"/>
      <c r="D83" s="169"/>
      <c r="E83" s="15">
        <v>122</v>
      </c>
      <c r="F83" s="18" t="s">
        <v>34</v>
      </c>
      <c r="G83" s="17">
        <f t="shared" si="2"/>
        <v>107</v>
      </c>
      <c r="H83" s="37">
        <f t="shared" ref="H83:H111" si="3">G24</f>
        <v>107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5">
      <c r="A84" s="180"/>
      <c r="B84" s="165"/>
      <c r="C84" s="165"/>
      <c r="D84" s="169"/>
      <c r="E84" s="15">
        <v>123</v>
      </c>
      <c r="F84" s="18" t="s">
        <v>35</v>
      </c>
      <c r="G84" s="17">
        <f t="shared" si="2"/>
        <v>0</v>
      </c>
      <c r="H84" s="37">
        <f t="shared" si="3"/>
        <v>0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1:19" ht="25.5">
      <c r="A85" s="180"/>
      <c r="B85" s="165"/>
      <c r="C85" s="165"/>
      <c r="D85" s="169"/>
      <c r="E85" s="15">
        <v>124</v>
      </c>
      <c r="F85" s="16" t="s">
        <v>36</v>
      </c>
      <c r="G85" s="17">
        <f t="shared" si="2"/>
        <v>102</v>
      </c>
      <c r="H85" s="37">
        <f t="shared" si="3"/>
        <v>102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>
      <c r="A86" s="180"/>
      <c r="B86" s="165"/>
      <c r="C86" s="165"/>
      <c r="D86" s="169"/>
      <c r="E86" s="15">
        <v>131</v>
      </c>
      <c r="F86" s="16" t="s">
        <v>37</v>
      </c>
      <c r="G86" s="17">
        <f t="shared" si="2"/>
        <v>0</v>
      </c>
      <c r="H86" s="37">
        <f t="shared" si="3"/>
        <v>0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 ht="15">
      <c r="A87" s="180"/>
      <c r="B87" s="165"/>
      <c r="C87" s="165"/>
      <c r="D87" s="169"/>
      <c r="E87" s="15">
        <v>135</v>
      </c>
      <c r="F87" s="16" t="s">
        <v>38</v>
      </c>
      <c r="G87" s="17">
        <f t="shared" si="2"/>
        <v>0</v>
      </c>
      <c r="H87" s="37">
        <f t="shared" si="3"/>
        <v>0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19" ht="25.5">
      <c r="A88" s="180"/>
      <c r="B88" s="165"/>
      <c r="C88" s="165"/>
      <c r="D88" s="169"/>
      <c r="E88" s="15">
        <v>136</v>
      </c>
      <c r="F88" s="16" t="s">
        <v>39</v>
      </c>
      <c r="G88" s="17">
        <f t="shared" si="2"/>
        <v>0</v>
      </c>
      <c r="H88" s="37">
        <f t="shared" si="3"/>
        <v>0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1:19" ht="15">
      <c r="A89" s="180"/>
      <c r="B89" s="165"/>
      <c r="C89" s="165"/>
      <c r="D89" s="169"/>
      <c r="E89" s="15">
        <v>141</v>
      </c>
      <c r="F89" s="16" t="s">
        <v>40</v>
      </c>
      <c r="G89" s="17">
        <f t="shared" si="2"/>
        <v>0</v>
      </c>
      <c r="H89" s="37">
        <f t="shared" si="3"/>
        <v>0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1:19" ht="25.5">
      <c r="A90" s="180"/>
      <c r="B90" s="165"/>
      <c r="C90" s="165"/>
      <c r="D90" s="169"/>
      <c r="E90" s="15">
        <v>142</v>
      </c>
      <c r="F90" s="16" t="s">
        <v>41</v>
      </c>
      <c r="G90" s="17">
        <f t="shared" si="2"/>
        <v>0</v>
      </c>
      <c r="H90" s="37">
        <f t="shared" si="3"/>
        <v>0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1:19" ht="15">
      <c r="A91" s="180"/>
      <c r="B91" s="165"/>
      <c r="C91" s="165"/>
      <c r="D91" s="169"/>
      <c r="E91" s="15">
        <v>144</v>
      </c>
      <c r="F91" s="16" t="s">
        <v>42</v>
      </c>
      <c r="G91" s="17">
        <f t="shared" si="2"/>
        <v>0</v>
      </c>
      <c r="H91" s="37">
        <f t="shared" si="3"/>
        <v>0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1:19" ht="15">
      <c r="A92" s="180"/>
      <c r="B92" s="165"/>
      <c r="C92" s="165"/>
      <c r="D92" s="169"/>
      <c r="E92" s="15">
        <v>149</v>
      </c>
      <c r="F92" s="16" t="s">
        <v>43</v>
      </c>
      <c r="G92" s="17">
        <f t="shared" si="2"/>
        <v>0</v>
      </c>
      <c r="H92" s="37">
        <f t="shared" si="3"/>
        <v>0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">
      <c r="A93" s="180"/>
      <c r="B93" s="165"/>
      <c r="C93" s="165"/>
      <c r="D93" s="169"/>
      <c r="E93" s="15">
        <v>151</v>
      </c>
      <c r="F93" s="16" t="s">
        <v>44</v>
      </c>
      <c r="G93" s="17">
        <f t="shared" si="2"/>
        <v>0</v>
      </c>
      <c r="H93" s="37">
        <f t="shared" si="3"/>
        <v>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">
      <c r="A94" s="180"/>
      <c r="B94" s="165"/>
      <c r="C94" s="165"/>
      <c r="D94" s="169"/>
      <c r="E94" s="15">
        <v>152</v>
      </c>
      <c r="F94" s="16" t="s">
        <v>45</v>
      </c>
      <c r="G94" s="17">
        <f t="shared" si="2"/>
        <v>0</v>
      </c>
      <c r="H94" s="37">
        <f t="shared" si="3"/>
        <v>0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">
      <c r="A95" s="180"/>
      <c r="B95" s="165"/>
      <c r="C95" s="165"/>
      <c r="D95" s="169"/>
      <c r="E95" s="15">
        <v>153</v>
      </c>
      <c r="F95" s="16" t="s">
        <v>46</v>
      </c>
      <c r="G95" s="17">
        <f t="shared" si="2"/>
        <v>0</v>
      </c>
      <c r="H95" s="37">
        <f t="shared" si="3"/>
        <v>0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">
      <c r="A96" s="180"/>
      <c r="B96" s="165"/>
      <c r="C96" s="165"/>
      <c r="D96" s="169"/>
      <c r="E96" s="15">
        <v>154</v>
      </c>
      <c r="F96" s="16" t="s">
        <v>47</v>
      </c>
      <c r="G96" s="17">
        <f t="shared" si="2"/>
        <v>0</v>
      </c>
      <c r="H96" s="37">
        <f t="shared" si="3"/>
        <v>0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">
      <c r="A97" s="180"/>
      <c r="B97" s="165"/>
      <c r="C97" s="165"/>
      <c r="D97" s="169"/>
      <c r="E97" s="15">
        <v>156</v>
      </c>
      <c r="F97" s="16" t="s">
        <v>48</v>
      </c>
      <c r="G97" s="17">
        <f t="shared" si="2"/>
        <v>0</v>
      </c>
      <c r="H97" s="37">
        <f t="shared" si="3"/>
        <v>0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">
      <c r="A98" s="180"/>
      <c r="B98" s="165"/>
      <c r="C98" s="165"/>
      <c r="D98" s="169"/>
      <c r="E98" s="15">
        <v>159</v>
      </c>
      <c r="F98" s="16" t="s">
        <v>49</v>
      </c>
      <c r="G98" s="17">
        <f t="shared" si="2"/>
        <v>0</v>
      </c>
      <c r="H98" s="37">
        <f t="shared" si="3"/>
        <v>0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19" ht="15">
      <c r="A99" s="180"/>
      <c r="B99" s="165"/>
      <c r="C99" s="165"/>
      <c r="D99" s="169"/>
      <c r="E99" s="15">
        <v>161</v>
      </c>
      <c r="F99" s="16" t="s">
        <v>50</v>
      </c>
      <c r="G99" s="17">
        <f t="shared" si="2"/>
        <v>0</v>
      </c>
      <c r="H99" s="37">
        <f t="shared" si="3"/>
        <v>0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19" ht="15">
      <c r="A100" s="180"/>
      <c r="B100" s="165"/>
      <c r="C100" s="165"/>
      <c r="D100" s="169"/>
      <c r="E100" s="15">
        <v>162</v>
      </c>
      <c r="F100" s="19" t="s">
        <v>51</v>
      </c>
      <c r="G100" s="17">
        <f t="shared" si="2"/>
        <v>0</v>
      </c>
      <c r="H100" s="37">
        <f t="shared" si="3"/>
        <v>0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ht="15">
      <c r="A101" s="180"/>
      <c r="B101" s="165"/>
      <c r="C101" s="165"/>
      <c r="D101" s="169"/>
      <c r="E101" s="20">
        <v>165</v>
      </c>
      <c r="F101" s="21" t="s">
        <v>52</v>
      </c>
      <c r="G101" s="17">
        <f t="shared" si="2"/>
        <v>0</v>
      </c>
      <c r="H101" s="37">
        <f t="shared" si="3"/>
        <v>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19" ht="15">
      <c r="A102" s="180"/>
      <c r="B102" s="165"/>
      <c r="C102" s="165"/>
      <c r="D102" s="169"/>
      <c r="E102" s="22">
        <v>169</v>
      </c>
      <c r="F102" s="23" t="s">
        <v>53</v>
      </c>
      <c r="G102" s="17">
        <f t="shared" si="2"/>
        <v>0</v>
      </c>
      <c r="H102" s="37">
        <f t="shared" si="3"/>
        <v>0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ht="15">
      <c r="A103" s="180"/>
      <c r="B103" s="165"/>
      <c r="C103" s="165"/>
      <c r="D103" s="169"/>
      <c r="E103" s="24">
        <v>322</v>
      </c>
      <c r="F103" s="25" t="s">
        <v>54</v>
      </c>
      <c r="G103" s="17">
        <f t="shared" si="2"/>
        <v>0</v>
      </c>
      <c r="H103" s="37">
        <f t="shared" si="3"/>
        <v>0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ht="15">
      <c r="A104" s="180"/>
      <c r="B104" s="165"/>
      <c r="C104" s="165"/>
      <c r="D104" s="169"/>
      <c r="E104" s="26">
        <v>324</v>
      </c>
      <c r="F104" s="21" t="s">
        <v>55</v>
      </c>
      <c r="G104" s="17">
        <f t="shared" si="2"/>
        <v>0</v>
      </c>
      <c r="H104" s="37">
        <f t="shared" si="3"/>
        <v>0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ht="15">
      <c r="A105" s="180"/>
      <c r="B105" s="165"/>
      <c r="C105" s="165"/>
      <c r="D105" s="169"/>
      <c r="E105" s="26">
        <v>413</v>
      </c>
      <c r="F105" s="21" t="s">
        <v>56</v>
      </c>
      <c r="G105" s="17">
        <f t="shared" si="2"/>
        <v>0</v>
      </c>
      <c r="H105" s="37">
        <f t="shared" si="3"/>
        <v>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ht="25.5">
      <c r="A106" s="180"/>
      <c r="B106" s="165"/>
      <c r="C106" s="165"/>
      <c r="D106" s="169"/>
      <c r="E106" s="15">
        <v>414</v>
      </c>
      <c r="F106" s="27" t="s">
        <v>57</v>
      </c>
      <c r="G106" s="17">
        <f t="shared" si="2"/>
        <v>0</v>
      </c>
      <c r="H106" s="37">
        <f t="shared" si="3"/>
        <v>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ht="15">
      <c r="A107" s="180"/>
      <c r="B107" s="165"/>
      <c r="C107" s="165"/>
      <c r="D107" s="169"/>
      <c r="E107" s="28">
        <v>416</v>
      </c>
      <c r="F107" s="16" t="s">
        <v>58</v>
      </c>
      <c r="G107" s="17">
        <f t="shared" si="2"/>
        <v>0</v>
      </c>
      <c r="H107" s="37">
        <f t="shared" si="3"/>
        <v>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ht="25.5">
      <c r="A108" s="180"/>
      <c r="B108" s="165"/>
      <c r="C108" s="165"/>
      <c r="D108" s="169"/>
      <c r="E108" s="28">
        <v>418</v>
      </c>
      <c r="F108" s="18" t="s">
        <v>59</v>
      </c>
      <c r="G108" s="17">
        <f t="shared" si="2"/>
        <v>0</v>
      </c>
      <c r="H108" s="37">
        <f t="shared" si="3"/>
        <v>0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ht="15">
      <c r="A109" s="180"/>
      <c r="B109" s="165"/>
      <c r="C109" s="165"/>
      <c r="D109" s="169"/>
      <c r="E109" s="22">
        <v>419</v>
      </c>
      <c r="F109" s="29" t="s">
        <v>60</v>
      </c>
      <c r="G109" s="17">
        <f t="shared" si="2"/>
        <v>0</v>
      </c>
      <c r="H109" s="37">
        <f t="shared" si="3"/>
        <v>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ht="25.5">
      <c r="A110" s="180"/>
      <c r="B110" s="165"/>
      <c r="C110" s="165"/>
      <c r="D110" s="169"/>
      <c r="E110" s="24">
        <v>421</v>
      </c>
      <c r="F110" s="25" t="s">
        <v>61</v>
      </c>
      <c r="G110" s="17">
        <f t="shared" si="2"/>
        <v>0</v>
      </c>
      <c r="H110" s="37">
        <f t="shared" si="3"/>
        <v>0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ht="25.5">
      <c r="A111" s="181"/>
      <c r="B111" s="166"/>
      <c r="C111" s="166"/>
      <c r="D111" s="170"/>
      <c r="E111" s="24">
        <v>423</v>
      </c>
      <c r="F111" s="25" t="s">
        <v>62</v>
      </c>
      <c r="G111" s="17">
        <f t="shared" si="2"/>
        <v>0</v>
      </c>
      <c r="H111" s="37">
        <f t="shared" si="3"/>
        <v>0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ht="14.25">
      <c r="A112" s="171"/>
      <c r="B112" s="171"/>
      <c r="C112" s="171"/>
      <c r="D112" s="171"/>
      <c r="E112" s="41"/>
      <c r="F112" s="41" t="s">
        <v>63</v>
      </c>
      <c r="G112" s="17">
        <f>SUM(H112:S112)</f>
        <v>3785</v>
      </c>
      <c r="H112" s="38">
        <f>SUM(H79:H111)</f>
        <v>3785</v>
      </c>
      <c r="I112" s="38">
        <f t="shared" ref="I112:S112" si="4">SUM(I79:I111)</f>
        <v>0</v>
      </c>
      <c r="J112" s="38">
        <f t="shared" si="4"/>
        <v>0</v>
      </c>
      <c r="K112" s="38">
        <f t="shared" si="4"/>
        <v>0</v>
      </c>
      <c r="L112" s="38">
        <f t="shared" si="4"/>
        <v>0</v>
      </c>
      <c r="M112" s="38">
        <f t="shared" si="4"/>
        <v>0</v>
      </c>
      <c r="N112" s="38">
        <f t="shared" si="4"/>
        <v>0</v>
      </c>
      <c r="O112" s="38">
        <f t="shared" si="4"/>
        <v>0</v>
      </c>
      <c r="P112" s="38">
        <f t="shared" si="4"/>
        <v>0</v>
      </c>
      <c r="Q112" s="38">
        <f t="shared" si="4"/>
        <v>0</v>
      </c>
      <c r="R112" s="38">
        <f t="shared" si="4"/>
        <v>0</v>
      </c>
      <c r="S112" s="38">
        <f t="shared" si="4"/>
        <v>0</v>
      </c>
    </row>
    <row r="113" spans="3:16" ht="15">
      <c r="C113" s="2"/>
      <c r="D113" s="160"/>
      <c r="E113" s="160"/>
      <c r="F113" s="160"/>
      <c r="G113" s="2"/>
      <c r="H113" s="2"/>
      <c r="I113" s="30"/>
      <c r="J113" s="30"/>
      <c r="K113" s="31"/>
      <c r="L113" s="172"/>
      <c r="M113" s="172"/>
      <c r="N113" s="172"/>
      <c r="O113" s="172"/>
      <c r="P113" s="172"/>
    </row>
    <row r="114" spans="3:16" ht="15.75">
      <c r="D114" s="161" t="s">
        <v>64</v>
      </c>
      <c r="E114" s="161"/>
      <c r="F114" s="161"/>
      <c r="G114" s="1" t="s">
        <v>65</v>
      </c>
      <c r="J114" s="32"/>
      <c r="K114" s="33"/>
    </row>
    <row r="115" spans="3:16">
      <c r="G115" s="159" t="s">
        <v>66</v>
      </c>
      <c r="H115" s="159"/>
      <c r="J115" s="1" t="s">
        <v>67</v>
      </c>
    </row>
    <row r="116" spans="3:16" ht="15">
      <c r="F116" s="34"/>
      <c r="G116" s="162" t="s">
        <v>68</v>
      </c>
      <c r="H116" s="162"/>
    </row>
    <row r="117" spans="3:16" ht="15.75">
      <c r="D117" s="161" t="s">
        <v>69</v>
      </c>
      <c r="E117" s="161"/>
      <c r="F117" s="161"/>
      <c r="G117" s="1" t="s">
        <v>65</v>
      </c>
      <c r="J117" s="32"/>
      <c r="K117" s="33"/>
    </row>
    <row r="118" spans="3:16">
      <c r="G118" s="159" t="s">
        <v>66</v>
      </c>
      <c r="H118" s="159"/>
      <c r="J118" s="1" t="s">
        <v>67</v>
      </c>
    </row>
  </sheetData>
  <mergeCells count="68">
    <mergeCell ref="G118:H118"/>
    <mergeCell ref="D113:F113"/>
    <mergeCell ref="G115:H115"/>
    <mergeCell ref="Q76:Q78"/>
    <mergeCell ref="L113:P113"/>
    <mergeCell ref="D114:F114"/>
    <mergeCell ref="G116:H116"/>
    <mergeCell ref="D117:F117"/>
    <mergeCell ref="A112:D112"/>
    <mergeCell ref="M76:M78"/>
    <mergeCell ref="N76:N78"/>
    <mergeCell ref="O76:O78"/>
    <mergeCell ref="P76:P78"/>
    <mergeCell ref="C77:C111"/>
    <mergeCell ref="D77:E77"/>
    <mergeCell ref="D78:D111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  <mergeCell ref="H76:H78"/>
    <mergeCell ref="I76:I78"/>
    <mergeCell ref="J76:J78"/>
    <mergeCell ref="K76:K78"/>
    <mergeCell ref="L76:L78"/>
    <mergeCell ref="R76:R78"/>
    <mergeCell ref="S76:S78"/>
    <mergeCell ref="A53:D53"/>
    <mergeCell ref="L54:P54"/>
    <mergeCell ref="D55:F55"/>
    <mergeCell ref="G59:H59"/>
    <mergeCell ref="A63:G63"/>
    <mergeCell ref="A62:G62"/>
    <mergeCell ref="D54:F54"/>
    <mergeCell ref="G56:H56"/>
    <mergeCell ref="G57:H57"/>
    <mergeCell ref="D58:F58"/>
    <mergeCell ref="Q16:Q18"/>
    <mergeCell ref="R16:R18"/>
    <mergeCell ref="C16:E16"/>
    <mergeCell ref="H16:H18"/>
    <mergeCell ref="I16:I18"/>
    <mergeCell ref="J16:J18"/>
    <mergeCell ref="K16:K18"/>
    <mergeCell ref="L16:L18"/>
    <mergeCell ref="C17:C52"/>
    <mergeCell ref="D18:D52"/>
    <mergeCell ref="A2:G2"/>
    <mergeCell ref="A3:G3"/>
    <mergeCell ref="A6:S6"/>
    <mergeCell ref="A14:E14"/>
    <mergeCell ref="F14:F18"/>
    <mergeCell ref="G14:G18"/>
    <mergeCell ref="H14:S15"/>
    <mergeCell ref="B15:E15"/>
    <mergeCell ref="A15:A52"/>
    <mergeCell ref="B16:B52"/>
    <mergeCell ref="S16:S18"/>
    <mergeCell ref="D17:E17"/>
    <mergeCell ref="M16:M18"/>
    <mergeCell ref="N16:N18"/>
    <mergeCell ref="O16:O18"/>
    <mergeCell ref="P16:P18"/>
  </mergeCells>
  <pageMargins left="0.7" right="0.7" top="0.75" bottom="0.75" header="0.3" footer="0.3"/>
  <pageSetup paperSize="9"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18"/>
  <sheetViews>
    <sheetView topLeftCell="A16" zoomScaleNormal="100" workbookViewId="0">
      <selection activeCell="K50" sqref="K50"/>
    </sheetView>
  </sheetViews>
  <sheetFormatPr defaultColWidth="9.140625" defaultRowHeight="12.75"/>
  <cols>
    <col min="1" max="1" width="4.42578125" style="1" customWidth="1"/>
    <col min="2" max="2" width="6.140625" style="1" customWidth="1"/>
    <col min="3" max="3" width="4.5703125" style="1" customWidth="1"/>
    <col min="4" max="4" width="5.28515625" style="1" customWidth="1"/>
    <col min="5" max="5" width="10.140625" style="1" customWidth="1"/>
    <col min="6" max="6" width="48.85546875" style="1" customWidth="1"/>
    <col min="7" max="7" width="11.28515625" style="1" customWidth="1"/>
    <col min="8" max="19" width="9.85546875" style="1" customWidth="1"/>
    <col min="20" max="16384" width="9.140625" style="1"/>
  </cols>
  <sheetData>
    <row r="1" spans="1:19" ht="15">
      <c r="O1" s="2"/>
      <c r="S1" s="3" t="s">
        <v>0</v>
      </c>
    </row>
    <row r="2" spans="1:19" ht="18.75">
      <c r="A2" s="182"/>
      <c r="B2" s="182"/>
      <c r="C2" s="182"/>
      <c r="D2" s="182"/>
      <c r="E2" s="182"/>
      <c r="F2" s="182"/>
      <c r="G2" s="182"/>
      <c r="O2" s="4"/>
      <c r="P2" s="5"/>
      <c r="S2" s="3" t="s">
        <v>1</v>
      </c>
    </row>
    <row r="3" spans="1:19" ht="18.75">
      <c r="A3" s="173"/>
      <c r="B3" s="173"/>
      <c r="C3" s="173"/>
      <c r="D3" s="173"/>
      <c r="E3" s="173"/>
      <c r="F3" s="173"/>
      <c r="G3" s="173"/>
      <c r="O3" s="4"/>
      <c r="P3" s="5"/>
      <c r="S3" s="3" t="s">
        <v>2</v>
      </c>
    </row>
    <row r="4" spans="1:19" ht="18.75">
      <c r="A4" s="40"/>
      <c r="B4" s="40"/>
      <c r="C4" s="40"/>
      <c r="D4" s="40"/>
      <c r="E4" s="40"/>
      <c r="F4" s="40"/>
      <c r="G4" s="40"/>
      <c r="O4" s="4"/>
      <c r="P4" s="5"/>
      <c r="S4" s="1" t="s">
        <v>3</v>
      </c>
    </row>
    <row r="5" spans="1:19" ht="18.75">
      <c r="A5" s="40"/>
      <c r="B5" s="40"/>
      <c r="C5" s="40"/>
      <c r="D5" s="40"/>
      <c r="E5" s="40"/>
      <c r="F5" s="40"/>
      <c r="G5" s="40"/>
      <c r="O5" s="4"/>
      <c r="P5" s="5"/>
      <c r="Q5" s="5"/>
      <c r="R5" s="5"/>
      <c r="S5" s="3"/>
    </row>
    <row r="6" spans="1:19" ht="15.75">
      <c r="A6" s="183" t="s">
        <v>96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ht="15.75">
      <c r="A7" s="42"/>
      <c r="B7" s="43"/>
      <c r="C7" s="6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25">
      <c r="A8" s="7"/>
      <c r="B8" s="8" t="s">
        <v>5</v>
      </c>
      <c r="C8" s="9" t="s">
        <v>6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>
      <c r="A9" s="7"/>
      <c r="B9" s="7"/>
      <c r="C9" s="11" t="s">
        <v>76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4.25">
      <c r="A10" s="7"/>
      <c r="B10" s="7"/>
      <c r="C10" s="11" t="s">
        <v>7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>
      <c r="A11" s="12"/>
      <c r="B11" s="12"/>
      <c r="C11" s="11" t="s">
        <v>8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/>
      <c r="B12" s="12"/>
      <c r="C12" s="11" t="s">
        <v>92</v>
      </c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2.5">
      <c r="A13" s="12"/>
      <c r="B13" s="12"/>
      <c r="C13" s="44" t="s">
        <v>81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176" t="s">
        <v>9</v>
      </c>
      <c r="B14" s="177"/>
      <c r="C14" s="177"/>
      <c r="D14" s="177"/>
      <c r="E14" s="177"/>
      <c r="F14" s="178" t="s">
        <v>10</v>
      </c>
      <c r="G14" s="178" t="s">
        <v>11</v>
      </c>
      <c r="H14" s="167" t="s">
        <v>12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A15" s="179" t="s">
        <v>13</v>
      </c>
      <c r="B15" s="167" t="s">
        <v>14</v>
      </c>
      <c r="C15" s="167"/>
      <c r="D15" s="167"/>
      <c r="E15" s="167"/>
      <c r="F15" s="178"/>
      <c r="G15" s="178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A16" s="180"/>
      <c r="B16" s="164"/>
      <c r="C16" s="167" t="s">
        <v>15</v>
      </c>
      <c r="D16" s="167"/>
      <c r="E16" s="167"/>
      <c r="F16" s="178"/>
      <c r="G16" s="178"/>
      <c r="H16" s="163" t="s">
        <v>16</v>
      </c>
      <c r="I16" s="163" t="s">
        <v>17</v>
      </c>
      <c r="J16" s="163" t="s">
        <v>18</v>
      </c>
      <c r="K16" s="163" t="s">
        <v>19</v>
      </c>
      <c r="L16" s="163" t="s">
        <v>20</v>
      </c>
      <c r="M16" s="163" t="s">
        <v>21</v>
      </c>
      <c r="N16" s="163" t="s">
        <v>22</v>
      </c>
      <c r="O16" s="163" t="s">
        <v>23</v>
      </c>
      <c r="P16" s="163" t="s">
        <v>24</v>
      </c>
      <c r="Q16" s="163" t="s">
        <v>25</v>
      </c>
      <c r="R16" s="163" t="s">
        <v>26</v>
      </c>
      <c r="S16" s="163" t="s">
        <v>27</v>
      </c>
    </row>
    <row r="17" spans="1:19">
      <c r="A17" s="180"/>
      <c r="B17" s="165"/>
      <c r="C17" s="164"/>
      <c r="D17" s="167" t="s">
        <v>28</v>
      </c>
      <c r="E17" s="167"/>
      <c r="F17" s="178"/>
      <c r="G17" s="17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>
      <c r="A18" s="180"/>
      <c r="B18" s="165"/>
      <c r="C18" s="165"/>
      <c r="D18" s="168"/>
      <c r="E18" s="14" t="s">
        <v>29</v>
      </c>
      <c r="F18" s="178"/>
      <c r="G18" s="178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ht="14.25">
      <c r="A19" s="180"/>
      <c r="B19" s="165"/>
      <c r="C19" s="165"/>
      <c r="D19" s="169"/>
      <c r="E19" s="15">
        <v>111</v>
      </c>
      <c r="F19" s="16" t="s">
        <v>30</v>
      </c>
      <c r="G19" s="17">
        <f>SUM(H19:S19)</f>
        <v>44525</v>
      </c>
      <c r="H19" s="39">
        <v>3425</v>
      </c>
      <c r="I19" s="39">
        <v>3425</v>
      </c>
      <c r="J19" s="39">
        <v>3425</v>
      </c>
      <c r="K19" s="39">
        <v>3425</v>
      </c>
      <c r="L19" s="39">
        <v>3425</v>
      </c>
      <c r="M19" s="39">
        <v>3425</v>
      </c>
      <c r="N19" s="39">
        <v>6850</v>
      </c>
      <c r="O19" s="39">
        <v>3425</v>
      </c>
      <c r="P19" s="39">
        <v>3425</v>
      </c>
      <c r="Q19" s="39">
        <v>3425</v>
      </c>
      <c r="R19" s="39">
        <v>3425</v>
      </c>
      <c r="S19" s="39">
        <v>3425</v>
      </c>
    </row>
    <row r="20" spans="1:19" ht="14.25">
      <c r="A20" s="180"/>
      <c r="B20" s="165"/>
      <c r="C20" s="165"/>
      <c r="D20" s="169"/>
      <c r="E20" s="15">
        <v>112</v>
      </c>
      <c r="F20" s="18" t="s">
        <v>31</v>
      </c>
      <c r="G20" s="17">
        <f t="shared" ref="G20:G52" si="0">SUM(H20:S20)</f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180"/>
      <c r="B21" s="165"/>
      <c r="C21" s="165"/>
      <c r="D21" s="169"/>
      <c r="E21" s="15">
        <v>113</v>
      </c>
      <c r="F21" s="18" t="s">
        <v>32</v>
      </c>
      <c r="G21" s="17">
        <f t="shared" si="0"/>
        <v>4572</v>
      </c>
      <c r="H21" s="39"/>
      <c r="I21" s="39"/>
      <c r="J21" s="39"/>
      <c r="K21" s="39"/>
      <c r="L21" s="39"/>
      <c r="M21" s="39"/>
      <c r="N21" s="39">
        <v>4572</v>
      </c>
      <c r="O21" s="39"/>
      <c r="P21" s="39"/>
      <c r="Q21" s="39"/>
      <c r="R21" s="39"/>
      <c r="S21" s="39"/>
    </row>
    <row r="22" spans="1:19" ht="14.25">
      <c r="A22" s="180"/>
      <c r="B22" s="165"/>
      <c r="C22" s="165"/>
      <c r="D22" s="169"/>
      <c r="E22" s="15">
        <v>116</v>
      </c>
      <c r="F22" s="18" t="s">
        <v>78</v>
      </c>
      <c r="G22" s="17">
        <f t="shared" si="0"/>
        <v>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4.25">
      <c r="A23" s="180"/>
      <c r="B23" s="165"/>
      <c r="C23" s="165"/>
      <c r="D23" s="169"/>
      <c r="E23" s="15">
        <v>121</v>
      </c>
      <c r="F23" s="18" t="s">
        <v>33</v>
      </c>
      <c r="G23" s="17">
        <f t="shared" si="0"/>
        <v>2405</v>
      </c>
      <c r="H23" s="39">
        <v>185</v>
      </c>
      <c r="I23" s="39">
        <v>185</v>
      </c>
      <c r="J23" s="39">
        <v>185</v>
      </c>
      <c r="K23" s="39">
        <v>185</v>
      </c>
      <c r="L23" s="39">
        <v>185</v>
      </c>
      <c r="M23" s="39">
        <v>185</v>
      </c>
      <c r="N23" s="39">
        <v>370</v>
      </c>
      <c r="O23" s="39">
        <v>185</v>
      </c>
      <c r="P23" s="39">
        <v>185</v>
      </c>
      <c r="Q23" s="39">
        <v>185</v>
      </c>
      <c r="R23" s="39">
        <v>185</v>
      </c>
      <c r="S23" s="39">
        <v>185</v>
      </c>
    </row>
    <row r="24" spans="1:19" ht="25.5">
      <c r="A24" s="180"/>
      <c r="B24" s="165"/>
      <c r="C24" s="165"/>
      <c r="D24" s="169"/>
      <c r="E24" s="15">
        <v>122</v>
      </c>
      <c r="F24" s="18" t="s">
        <v>34</v>
      </c>
      <c r="G24" s="17">
        <f t="shared" si="0"/>
        <v>1403</v>
      </c>
      <c r="H24" s="39">
        <v>108</v>
      </c>
      <c r="I24" s="39">
        <v>108</v>
      </c>
      <c r="J24" s="39">
        <v>108</v>
      </c>
      <c r="K24" s="39">
        <v>108</v>
      </c>
      <c r="L24" s="39">
        <v>107</v>
      </c>
      <c r="M24" s="39">
        <v>108</v>
      </c>
      <c r="N24" s="39">
        <v>216</v>
      </c>
      <c r="O24" s="39">
        <v>108</v>
      </c>
      <c r="P24" s="39">
        <v>108</v>
      </c>
      <c r="Q24" s="39">
        <v>108</v>
      </c>
      <c r="R24" s="39">
        <v>108</v>
      </c>
      <c r="S24" s="39">
        <v>108</v>
      </c>
    </row>
    <row r="25" spans="1:19" ht="14.25">
      <c r="A25" s="180"/>
      <c r="B25" s="165"/>
      <c r="C25" s="165"/>
      <c r="D25" s="169"/>
      <c r="E25" s="15">
        <v>123</v>
      </c>
      <c r="F25" s="18" t="s">
        <v>35</v>
      </c>
      <c r="G25" s="17">
        <f t="shared" si="0"/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25.5">
      <c r="A26" s="180"/>
      <c r="B26" s="165"/>
      <c r="C26" s="165"/>
      <c r="D26" s="169"/>
      <c r="E26" s="15">
        <v>124</v>
      </c>
      <c r="F26" s="16" t="s">
        <v>36</v>
      </c>
      <c r="G26" s="17">
        <f t="shared" si="0"/>
        <v>1336</v>
      </c>
      <c r="H26" s="39">
        <v>103</v>
      </c>
      <c r="I26" s="39">
        <v>103</v>
      </c>
      <c r="J26" s="39">
        <v>103</v>
      </c>
      <c r="K26" s="39">
        <v>102</v>
      </c>
      <c r="L26" s="39">
        <v>103</v>
      </c>
      <c r="M26" s="39">
        <v>103</v>
      </c>
      <c r="N26" s="39">
        <v>204</v>
      </c>
      <c r="O26" s="39">
        <v>103</v>
      </c>
      <c r="P26" s="39">
        <v>103</v>
      </c>
      <c r="Q26" s="39">
        <v>103</v>
      </c>
      <c r="R26" s="39">
        <v>103</v>
      </c>
      <c r="S26" s="39">
        <v>103</v>
      </c>
    </row>
    <row r="27" spans="1:19" ht="14.25">
      <c r="A27" s="180"/>
      <c r="B27" s="165"/>
      <c r="C27" s="165"/>
      <c r="D27" s="169"/>
      <c r="E27" s="15">
        <v>131</v>
      </c>
      <c r="F27" s="16" t="s">
        <v>37</v>
      </c>
      <c r="G27" s="17">
        <f t="shared" si="0"/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4.25">
      <c r="A28" s="180"/>
      <c r="B28" s="165"/>
      <c r="C28" s="165"/>
      <c r="D28" s="169"/>
      <c r="E28" s="15">
        <v>135</v>
      </c>
      <c r="F28" s="16" t="s">
        <v>38</v>
      </c>
      <c r="G28" s="17">
        <f t="shared" si="0"/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5.5">
      <c r="A29" s="180"/>
      <c r="B29" s="165"/>
      <c r="C29" s="165"/>
      <c r="D29" s="169"/>
      <c r="E29" s="15">
        <v>136</v>
      </c>
      <c r="F29" s="16" t="s">
        <v>39</v>
      </c>
      <c r="G29" s="17">
        <f t="shared" si="0"/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4.25">
      <c r="A30" s="180"/>
      <c r="B30" s="165"/>
      <c r="C30" s="165"/>
      <c r="D30" s="169"/>
      <c r="E30" s="15">
        <v>141</v>
      </c>
      <c r="F30" s="16" t="s">
        <v>40</v>
      </c>
      <c r="G30" s="17">
        <f t="shared" si="0"/>
        <v>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5.5">
      <c r="A31" s="180"/>
      <c r="B31" s="165"/>
      <c r="C31" s="165"/>
      <c r="D31" s="169"/>
      <c r="E31" s="15">
        <v>142</v>
      </c>
      <c r="F31" s="16" t="s">
        <v>41</v>
      </c>
      <c r="G31" s="17">
        <f t="shared" si="0"/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4.25">
      <c r="A32" s="180"/>
      <c r="B32" s="165"/>
      <c r="C32" s="165"/>
      <c r="D32" s="169"/>
      <c r="E32" s="15">
        <v>144</v>
      </c>
      <c r="F32" s="16" t="s">
        <v>42</v>
      </c>
      <c r="G32" s="17">
        <f t="shared" si="0"/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4.25">
      <c r="A33" s="180"/>
      <c r="B33" s="165"/>
      <c r="C33" s="165"/>
      <c r="D33" s="169"/>
      <c r="E33" s="15">
        <v>149</v>
      </c>
      <c r="F33" s="16" t="s">
        <v>43</v>
      </c>
      <c r="G33" s="17">
        <f t="shared" si="0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4.25">
      <c r="A34" s="180"/>
      <c r="B34" s="165"/>
      <c r="C34" s="165"/>
      <c r="D34" s="169"/>
      <c r="E34" s="15">
        <v>151</v>
      </c>
      <c r="F34" s="16" t="s">
        <v>44</v>
      </c>
      <c r="G34" s="17">
        <f t="shared" si="0"/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25">
      <c r="A35" s="180"/>
      <c r="B35" s="165"/>
      <c r="C35" s="165"/>
      <c r="D35" s="169"/>
      <c r="E35" s="15">
        <v>152</v>
      </c>
      <c r="F35" s="16" t="s">
        <v>45</v>
      </c>
      <c r="G35" s="17">
        <f t="shared" si="0"/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4.25">
      <c r="A36" s="180"/>
      <c r="B36" s="165"/>
      <c r="C36" s="165"/>
      <c r="D36" s="169"/>
      <c r="E36" s="15">
        <v>153</v>
      </c>
      <c r="F36" s="16" t="s">
        <v>46</v>
      </c>
      <c r="G36" s="17">
        <f t="shared" si="0"/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4.25">
      <c r="A37" s="180"/>
      <c r="B37" s="165"/>
      <c r="C37" s="165"/>
      <c r="D37" s="169"/>
      <c r="E37" s="15">
        <v>154</v>
      </c>
      <c r="F37" s="16" t="s">
        <v>47</v>
      </c>
      <c r="G37" s="17">
        <f t="shared" si="0"/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4.25">
      <c r="A38" s="180"/>
      <c r="B38" s="165"/>
      <c r="C38" s="165"/>
      <c r="D38" s="169"/>
      <c r="E38" s="15">
        <v>156</v>
      </c>
      <c r="F38" s="16" t="s">
        <v>48</v>
      </c>
      <c r="G38" s="17">
        <f t="shared" si="0"/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4.25">
      <c r="A39" s="180"/>
      <c r="B39" s="165"/>
      <c r="C39" s="165"/>
      <c r="D39" s="169"/>
      <c r="E39" s="15">
        <v>159</v>
      </c>
      <c r="F39" s="16" t="s">
        <v>49</v>
      </c>
      <c r="G39" s="17">
        <f t="shared" si="0"/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4.25">
      <c r="A40" s="180"/>
      <c r="B40" s="165"/>
      <c r="C40" s="165"/>
      <c r="D40" s="169"/>
      <c r="E40" s="15">
        <v>161</v>
      </c>
      <c r="F40" s="16" t="s">
        <v>50</v>
      </c>
      <c r="G40" s="17">
        <f t="shared" si="0"/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14.25">
      <c r="A41" s="180"/>
      <c r="B41" s="165"/>
      <c r="C41" s="165"/>
      <c r="D41" s="169"/>
      <c r="E41" s="15">
        <v>162</v>
      </c>
      <c r="F41" s="19" t="s">
        <v>51</v>
      </c>
      <c r="G41" s="17">
        <f t="shared" si="0"/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14.25">
      <c r="A42" s="180"/>
      <c r="B42" s="165"/>
      <c r="C42" s="165"/>
      <c r="D42" s="169"/>
      <c r="E42" s="20">
        <v>165</v>
      </c>
      <c r="F42" s="21" t="s">
        <v>52</v>
      </c>
      <c r="G42" s="17">
        <f t="shared" si="0"/>
        <v>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4.25">
      <c r="A43" s="180"/>
      <c r="B43" s="165"/>
      <c r="C43" s="165"/>
      <c r="D43" s="169"/>
      <c r="E43" s="22">
        <v>169</v>
      </c>
      <c r="F43" s="23" t="s">
        <v>53</v>
      </c>
      <c r="G43" s="17">
        <f t="shared" si="0"/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14.25">
      <c r="A44" s="180"/>
      <c r="B44" s="165"/>
      <c r="C44" s="165"/>
      <c r="D44" s="169"/>
      <c r="E44" s="24">
        <v>322</v>
      </c>
      <c r="F44" s="25" t="s">
        <v>54</v>
      </c>
      <c r="G44" s="17">
        <f t="shared" si="0"/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4.25">
      <c r="A45" s="180"/>
      <c r="B45" s="165"/>
      <c r="C45" s="165"/>
      <c r="D45" s="169"/>
      <c r="E45" s="26">
        <v>324</v>
      </c>
      <c r="F45" s="21" t="s">
        <v>55</v>
      </c>
      <c r="G45" s="17">
        <f t="shared" si="0"/>
        <v>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14.25">
      <c r="A46" s="180"/>
      <c r="B46" s="165"/>
      <c r="C46" s="165"/>
      <c r="D46" s="169"/>
      <c r="E46" s="26">
        <v>413</v>
      </c>
      <c r="F46" s="21" t="s">
        <v>56</v>
      </c>
      <c r="G46" s="17">
        <f t="shared" si="0"/>
        <v>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25.5">
      <c r="A47" s="180"/>
      <c r="B47" s="165"/>
      <c r="C47" s="165"/>
      <c r="D47" s="169"/>
      <c r="E47" s="15">
        <v>414</v>
      </c>
      <c r="F47" s="27" t="s">
        <v>57</v>
      </c>
      <c r="G47" s="17">
        <f t="shared" si="0"/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4.25">
      <c r="A48" s="180"/>
      <c r="B48" s="165"/>
      <c r="C48" s="165"/>
      <c r="D48" s="169"/>
      <c r="E48" s="28">
        <v>416</v>
      </c>
      <c r="F48" s="16" t="s">
        <v>58</v>
      </c>
      <c r="G48" s="17">
        <f t="shared" si="0"/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20" ht="25.5">
      <c r="A49" s="180"/>
      <c r="B49" s="165"/>
      <c r="C49" s="165"/>
      <c r="D49" s="169"/>
      <c r="E49" s="28">
        <v>418</v>
      </c>
      <c r="F49" s="18" t="s">
        <v>59</v>
      </c>
      <c r="G49" s="17">
        <f t="shared" si="0"/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20" ht="17.25" customHeight="1">
      <c r="A50" s="180"/>
      <c r="B50" s="165"/>
      <c r="C50" s="165"/>
      <c r="D50" s="169"/>
      <c r="E50" s="22">
        <v>419</v>
      </c>
      <c r="F50" s="29" t="s">
        <v>60</v>
      </c>
      <c r="G50" s="17">
        <f t="shared" si="0"/>
        <v>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20" ht="31.5" customHeight="1">
      <c r="A51" s="180"/>
      <c r="B51" s="165"/>
      <c r="C51" s="165"/>
      <c r="D51" s="169"/>
      <c r="E51" s="24">
        <v>421</v>
      </c>
      <c r="F51" s="25" t="s">
        <v>61</v>
      </c>
      <c r="G51" s="17">
        <f t="shared" si="0"/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20" ht="27" customHeight="1">
      <c r="A52" s="181"/>
      <c r="B52" s="166"/>
      <c r="C52" s="166"/>
      <c r="D52" s="170"/>
      <c r="E52" s="24">
        <v>423</v>
      </c>
      <c r="F52" s="25" t="s">
        <v>62</v>
      </c>
      <c r="G52" s="17">
        <f t="shared" si="0"/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20" ht="28.5" customHeight="1">
      <c r="A53" s="171"/>
      <c r="B53" s="171"/>
      <c r="C53" s="171"/>
      <c r="D53" s="171"/>
      <c r="E53" s="41"/>
      <c r="F53" s="41" t="s">
        <v>63</v>
      </c>
      <c r="G53" s="17">
        <f>SUM(H53:S53)</f>
        <v>54241</v>
      </c>
      <c r="H53" s="38">
        <f>SUM(H19:H52)</f>
        <v>3821</v>
      </c>
      <c r="I53" s="38">
        <f>SUM(I19:I52)</f>
        <v>3821</v>
      </c>
      <c r="J53" s="38">
        <f t="shared" ref="J53:S53" si="1">SUM(J19:J52)</f>
        <v>3821</v>
      </c>
      <c r="K53" s="38">
        <f t="shared" si="1"/>
        <v>3820</v>
      </c>
      <c r="L53" s="38">
        <f t="shared" si="1"/>
        <v>3820</v>
      </c>
      <c r="M53" s="38">
        <f t="shared" si="1"/>
        <v>3821</v>
      </c>
      <c r="N53" s="38">
        <f t="shared" si="1"/>
        <v>12212</v>
      </c>
      <c r="O53" s="38">
        <f t="shared" si="1"/>
        <v>3821</v>
      </c>
      <c r="P53" s="38">
        <f t="shared" si="1"/>
        <v>3821</v>
      </c>
      <c r="Q53" s="38">
        <f t="shared" si="1"/>
        <v>3821</v>
      </c>
      <c r="R53" s="38">
        <f t="shared" si="1"/>
        <v>3821</v>
      </c>
      <c r="S53" s="38">
        <f t="shared" si="1"/>
        <v>3821</v>
      </c>
    </row>
    <row r="54" spans="1:20" ht="19.5" customHeight="1">
      <c r="C54" s="2"/>
      <c r="D54" s="160"/>
      <c r="E54" s="160"/>
      <c r="F54" s="160"/>
      <c r="G54" s="2"/>
      <c r="H54" s="2"/>
      <c r="I54" s="30"/>
      <c r="J54" s="30"/>
      <c r="K54" s="31"/>
      <c r="L54" s="172"/>
      <c r="M54" s="172"/>
      <c r="N54" s="172"/>
      <c r="O54" s="172"/>
      <c r="P54" s="172"/>
    </row>
    <row r="55" spans="1:20" ht="95.25" customHeight="1">
      <c r="D55" s="161" t="s">
        <v>64</v>
      </c>
      <c r="E55" s="161"/>
      <c r="F55" s="161"/>
      <c r="G55" s="1" t="s">
        <v>65</v>
      </c>
      <c r="J55" s="32" t="s">
        <v>93</v>
      </c>
      <c r="K55" s="33"/>
    </row>
    <row r="56" spans="1:20" ht="17.25" customHeight="1">
      <c r="G56" s="159" t="s">
        <v>66</v>
      </c>
      <c r="H56" s="159"/>
      <c r="J56" s="1" t="s">
        <v>67</v>
      </c>
    </row>
    <row r="57" spans="1:20" ht="15.75" customHeight="1">
      <c r="F57" s="34"/>
      <c r="G57" s="162" t="s">
        <v>68</v>
      </c>
      <c r="H57" s="162"/>
    </row>
    <row r="58" spans="1:20" ht="49.5" customHeight="1">
      <c r="D58" s="161" t="s">
        <v>69</v>
      </c>
      <c r="E58" s="161"/>
      <c r="F58" s="161"/>
      <c r="G58" s="1" t="s">
        <v>65</v>
      </c>
      <c r="J58" s="32" t="s">
        <v>94</v>
      </c>
      <c r="K58" s="33"/>
    </row>
    <row r="59" spans="1:20" ht="15.75" customHeight="1">
      <c r="G59" s="159" t="s">
        <v>66</v>
      </c>
      <c r="H59" s="159"/>
      <c r="J59" s="1" t="s">
        <v>67</v>
      </c>
      <c r="T59" s="35"/>
    </row>
    <row r="60" spans="1:20" ht="31.5" customHeight="1"/>
    <row r="61" spans="1:20" ht="15.75" customHeight="1">
      <c r="O61" s="2"/>
      <c r="S61" s="3" t="s">
        <v>70</v>
      </c>
    </row>
    <row r="62" spans="1:20" ht="15.75" customHeight="1">
      <c r="A62" s="182"/>
      <c r="B62" s="182"/>
      <c r="C62" s="182"/>
      <c r="D62" s="182"/>
      <c r="E62" s="182"/>
      <c r="F62" s="182"/>
      <c r="G62" s="182"/>
      <c r="O62" s="4"/>
      <c r="P62" s="5"/>
      <c r="S62" s="3" t="s">
        <v>1</v>
      </c>
    </row>
    <row r="63" spans="1:20" ht="15.75" customHeight="1">
      <c r="A63" s="173"/>
      <c r="B63" s="173"/>
      <c r="C63" s="173"/>
      <c r="D63" s="173"/>
      <c r="E63" s="173"/>
      <c r="F63" s="173"/>
      <c r="G63" s="173"/>
      <c r="O63" s="4"/>
      <c r="P63" s="5"/>
      <c r="S63" s="3" t="s">
        <v>2</v>
      </c>
      <c r="T63" s="36"/>
    </row>
    <row r="64" spans="1:20" ht="12" customHeight="1">
      <c r="A64" s="40"/>
      <c r="B64" s="40"/>
      <c r="C64" s="40"/>
      <c r="D64" s="40"/>
      <c r="E64" s="40"/>
      <c r="F64" s="40"/>
      <c r="G64" s="40"/>
      <c r="O64" s="4"/>
      <c r="P64" s="5"/>
      <c r="S64" s="1" t="s">
        <v>3</v>
      </c>
    </row>
    <row r="65" spans="1:19" ht="18.75">
      <c r="A65" s="40"/>
      <c r="B65" s="40"/>
      <c r="C65" s="40"/>
      <c r="D65" s="40"/>
      <c r="E65" s="40"/>
      <c r="F65" s="40"/>
      <c r="G65" s="40"/>
      <c r="O65" s="4"/>
      <c r="P65" s="5"/>
      <c r="Q65" s="5"/>
      <c r="R65" s="5"/>
      <c r="S65" s="3"/>
    </row>
    <row r="66" spans="1:19" ht="15.75">
      <c r="A66" s="174" t="s">
        <v>71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>
      <c r="A67" s="42"/>
      <c r="B67" s="43"/>
      <c r="C67" s="6" t="s">
        <v>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4.25">
      <c r="A68" s="7"/>
      <c r="B68" s="8" t="s">
        <v>5</v>
      </c>
      <c r="C68" s="9" t="s">
        <v>6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4.25">
      <c r="A69" s="7"/>
      <c r="B69" s="7"/>
      <c r="C69" s="11" t="s">
        <v>76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4.25">
      <c r="A70" s="7"/>
      <c r="B70" s="7"/>
      <c r="C70" s="11" t="s">
        <v>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.75">
      <c r="A71" s="12"/>
      <c r="B71" s="12"/>
      <c r="C71" s="11" t="s">
        <v>8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.75">
      <c r="A72" s="12"/>
      <c r="B72" s="12"/>
      <c r="C72" s="11" t="s">
        <v>72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5.75">
      <c r="A73" s="12"/>
      <c r="B73" s="12"/>
      <c r="C73" s="1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>
      <c r="A74" s="176" t="s">
        <v>9</v>
      </c>
      <c r="B74" s="177"/>
      <c r="C74" s="177"/>
      <c r="D74" s="177"/>
      <c r="E74" s="177"/>
      <c r="F74" s="178" t="s">
        <v>10</v>
      </c>
      <c r="G74" s="178" t="s">
        <v>11</v>
      </c>
      <c r="H74" s="167" t="s">
        <v>12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5" spans="1:19">
      <c r="A75" s="179" t="s">
        <v>13</v>
      </c>
      <c r="B75" s="167" t="s">
        <v>14</v>
      </c>
      <c r="C75" s="167"/>
      <c r="D75" s="167"/>
      <c r="E75" s="167"/>
      <c r="F75" s="178"/>
      <c r="G75" s="178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</row>
    <row r="76" spans="1:19">
      <c r="A76" s="180"/>
      <c r="B76" s="164"/>
      <c r="C76" s="167" t="s">
        <v>15</v>
      </c>
      <c r="D76" s="167"/>
      <c r="E76" s="167"/>
      <c r="F76" s="178"/>
      <c r="G76" s="178"/>
      <c r="H76" s="163" t="s">
        <v>16</v>
      </c>
      <c r="I76" s="163" t="s">
        <v>17</v>
      </c>
      <c r="J76" s="163" t="s">
        <v>18</v>
      </c>
      <c r="K76" s="163" t="s">
        <v>19</v>
      </c>
      <c r="L76" s="163" t="s">
        <v>20</v>
      </c>
      <c r="M76" s="163" t="s">
        <v>21</v>
      </c>
      <c r="N76" s="163" t="s">
        <v>22</v>
      </c>
      <c r="O76" s="163" t="s">
        <v>23</v>
      </c>
      <c r="P76" s="163" t="s">
        <v>24</v>
      </c>
      <c r="Q76" s="163" t="s">
        <v>25</v>
      </c>
      <c r="R76" s="163" t="s">
        <v>26</v>
      </c>
      <c r="S76" s="163" t="s">
        <v>27</v>
      </c>
    </row>
    <row r="77" spans="1:19">
      <c r="A77" s="180"/>
      <c r="B77" s="165"/>
      <c r="C77" s="164"/>
      <c r="D77" s="167" t="s">
        <v>28</v>
      </c>
      <c r="E77" s="167"/>
      <c r="F77" s="178"/>
      <c r="G77" s="178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>
      <c r="A78" s="180"/>
      <c r="B78" s="165"/>
      <c r="C78" s="165"/>
      <c r="D78" s="168"/>
      <c r="E78" s="14" t="s">
        <v>29</v>
      </c>
      <c r="F78" s="178"/>
      <c r="G78" s="178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ht="15">
      <c r="A79" s="180"/>
      <c r="B79" s="165"/>
      <c r="C79" s="165"/>
      <c r="D79" s="169"/>
      <c r="E79" s="15">
        <v>111</v>
      </c>
      <c r="F79" s="16" t="s">
        <v>30</v>
      </c>
      <c r="G79" s="17">
        <f>SUM(H79:S79)</f>
        <v>44525</v>
      </c>
      <c r="H79" s="37">
        <f>G19</f>
        <v>44525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1:19" ht="15">
      <c r="A80" s="180"/>
      <c r="B80" s="165"/>
      <c r="C80" s="165"/>
      <c r="D80" s="169"/>
      <c r="E80" s="15">
        <v>112</v>
      </c>
      <c r="F80" s="18" t="s">
        <v>31</v>
      </c>
      <c r="G80" s="17">
        <f t="shared" ref="G80:G111" si="2">SUM(H80:S80)</f>
        <v>0</v>
      </c>
      <c r="H80" s="37">
        <f>G20</f>
        <v>0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ht="15">
      <c r="A81" s="180"/>
      <c r="B81" s="165"/>
      <c r="C81" s="165"/>
      <c r="D81" s="169"/>
      <c r="E81" s="15">
        <v>113</v>
      </c>
      <c r="F81" s="18" t="s">
        <v>32</v>
      </c>
      <c r="G81" s="17">
        <f t="shared" si="2"/>
        <v>4572</v>
      </c>
      <c r="H81" s="37">
        <f>G21</f>
        <v>4572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1:19" ht="15">
      <c r="A82" s="180"/>
      <c r="B82" s="165"/>
      <c r="C82" s="165"/>
      <c r="D82" s="169"/>
      <c r="E82" s="15">
        <v>121</v>
      </c>
      <c r="F82" s="18" t="s">
        <v>33</v>
      </c>
      <c r="G82" s="17">
        <f t="shared" si="2"/>
        <v>2405</v>
      </c>
      <c r="H82" s="37">
        <f>G23</f>
        <v>2405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ht="25.5">
      <c r="A83" s="180"/>
      <c r="B83" s="165"/>
      <c r="C83" s="165"/>
      <c r="D83" s="169"/>
      <c r="E83" s="15">
        <v>122</v>
      </c>
      <c r="F83" s="18" t="s">
        <v>34</v>
      </c>
      <c r="G83" s="17">
        <f t="shared" si="2"/>
        <v>1403</v>
      </c>
      <c r="H83" s="37">
        <f t="shared" ref="H83:H111" si="3">G24</f>
        <v>1403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5">
      <c r="A84" s="180"/>
      <c r="B84" s="165"/>
      <c r="C84" s="165"/>
      <c r="D84" s="169"/>
      <c r="E84" s="15">
        <v>123</v>
      </c>
      <c r="F84" s="18" t="s">
        <v>35</v>
      </c>
      <c r="G84" s="17">
        <f t="shared" si="2"/>
        <v>0</v>
      </c>
      <c r="H84" s="37">
        <f t="shared" si="3"/>
        <v>0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1:19" ht="25.5">
      <c r="A85" s="180"/>
      <c r="B85" s="165"/>
      <c r="C85" s="165"/>
      <c r="D85" s="169"/>
      <c r="E85" s="15">
        <v>124</v>
      </c>
      <c r="F85" s="16" t="s">
        <v>36</v>
      </c>
      <c r="G85" s="17">
        <f t="shared" si="2"/>
        <v>1336</v>
      </c>
      <c r="H85" s="37">
        <f t="shared" si="3"/>
        <v>1336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>
      <c r="A86" s="180"/>
      <c r="B86" s="165"/>
      <c r="C86" s="165"/>
      <c r="D86" s="169"/>
      <c r="E86" s="15">
        <v>131</v>
      </c>
      <c r="F86" s="16" t="s">
        <v>37</v>
      </c>
      <c r="G86" s="17">
        <f t="shared" si="2"/>
        <v>0</v>
      </c>
      <c r="H86" s="37">
        <f t="shared" si="3"/>
        <v>0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 ht="15">
      <c r="A87" s="180"/>
      <c r="B87" s="165"/>
      <c r="C87" s="165"/>
      <c r="D87" s="169"/>
      <c r="E87" s="15">
        <v>135</v>
      </c>
      <c r="F87" s="16" t="s">
        <v>38</v>
      </c>
      <c r="G87" s="17">
        <f t="shared" si="2"/>
        <v>0</v>
      </c>
      <c r="H87" s="37">
        <f t="shared" si="3"/>
        <v>0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19" ht="25.5">
      <c r="A88" s="180"/>
      <c r="B88" s="165"/>
      <c r="C88" s="165"/>
      <c r="D88" s="169"/>
      <c r="E88" s="15">
        <v>136</v>
      </c>
      <c r="F88" s="16" t="s">
        <v>39</v>
      </c>
      <c r="G88" s="17">
        <f t="shared" si="2"/>
        <v>0</v>
      </c>
      <c r="H88" s="37">
        <f t="shared" si="3"/>
        <v>0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1:19" ht="15">
      <c r="A89" s="180"/>
      <c r="B89" s="165"/>
      <c r="C89" s="165"/>
      <c r="D89" s="169"/>
      <c r="E89" s="15">
        <v>141</v>
      </c>
      <c r="F89" s="16" t="s">
        <v>40</v>
      </c>
      <c r="G89" s="17">
        <f t="shared" si="2"/>
        <v>0</v>
      </c>
      <c r="H89" s="37">
        <f t="shared" si="3"/>
        <v>0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1:19" ht="25.5">
      <c r="A90" s="180"/>
      <c r="B90" s="165"/>
      <c r="C90" s="165"/>
      <c r="D90" s="169"/>
      <c r="E90" s="15">
        <v>142</v>
      </c>
      <c r="F90" s="16" t="s">
        <v>41</v>
      </c>
      <c r="G90" s="17">
        <f t="shared" si="2"/>
        <v>0</v>
      </c>
      <c r="H90" s="37">
        <f t="shared" si="3"/>
        <v>0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1:19" ht="15">
      <c r="A91" s="180"/>
      <c r="B91" s="165"/>
      <c r="C91" s="165"/>
      <c r="D91" s="169"/>
      <c r="E91" s="15">
        <v>144</v>
      </c>
      <c r="F91" s="16" t="s">
        <v>42</v>
      </c>
      <c r="G91" s="17">
        <f t="shared" si="2"/>
        <v>0</v>
      </c>
      <c r="H91" s="37">
        <f t="shared" si="3"/>
        <v>0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1:19" ht="15">
      <c r="A92" s="180"/>
      <c r="B92" s="165"/>
      <c r="C92" s="165"/>
      <c r="D92" s="169"/>
      <c r="E92" s="15">
        <v>149</v>
      </c>
      <c r="F92" s="16" t="s">
        <v>43</v>
      </c>
      <c r="G92" s="17">
        <f t="shared" si="2"/>
        <v>0</v>
      </c>
      <c r="H92" s="37">
        <f t="shared" si="3"/>
        <v>0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">
      <c r="A93" s="180"/>
      <c r="B93" s="165"/>
      <c r="C93" s="165"/>
      <c r="D93" s="169"/>
      <c r="E93" s="15">
        <v>151</v>
      </c>
      <c r="F93" s="16" t="s">
        <v>44</v>
      </c>
      <c r="G93" s="17">
        <f t="shared" si="2"/>
        <v>0</v>
      </c>
      <c r="H93" s="37">
        <f t="shared" si="3"/>
        <v>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">
      <c r="A94" s="180"/>
      <c r="B94" s="165"/>
      <c r="C94" s="165"/>
      <c r="D94" s="169"/>
      <c r="E94" s="15">
        <v>152</v>
      </c>
      <c r="F94" s="16" t="s">
        <v>45</v>
      </c>
      <c r="G94" s="17">
        <f t="shared" si="2"/>
        <v>0</v>
      </c>
      <c r="H94" s="37">
        <f t="shared" si="3"/>
        <v>0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">
      <c r="A95" s="180"/>
      <c r="B95" s="165"/>
      <c r="C95" s="165"/>
      <c r="D95" s="169"/>
      <c r="E95" s="15">
        <v>153</v>
      </c>
      <c r="F95" s="16" t="s">
        <v>46</v>
      </c>
      <c r="G95" s="17">
        <f t="shared" si="2"/>
        <v>0</v>
      </c>
      <c r="H95" s="37">
        <f t="shared" si="3"/>
        <v>0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">
      <c r="A96" s="180"/>
      <c r="B96" s="165"/>
      <c r="C96" s="165"/>
      <c r="D96" s="169"/>
      <c r="E96" s="15">
        <v>154</v>
      </c>
      <c r="F96" s="16" t="s">
        <v>47</v>
      </c>
      <c r="G96" s="17">
        <f t="shared" si="2"/>
        <v>0</v>
      </c>
      <c r="H96" s="37">
        <f t="shared" si="3"/>
        <v>0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">
      <c r="A97" s="180"/>
      <c r="B97" s="165"/>
      <c r="C97" s="165"/>
      <c r="D97" s="169"/>
      <c r="E97" s="15">
        <v>156</v>
      </c>
      <c r="F97" s="16" t="s">
        <v>48</v>
      </c>
      <c r="G97" s="17">
        <f t="shared" si="2"/>
        <v>0</v>
      </c>
      <c r="H97" s="37">
        <f t="shared" si="3"/>
        <v>0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">
      <c r="A98" s="180"/>
      <c r="B98" s="165"/>
      <c r="C98" s="165"/>
      <c r="D98" s="169"/>
      <c r="E98" s="15">
        <v>159</v>
      </c>
      <c r="F98" s="16" t="s">
        <v>49</v>
      </c>
      <c r="G98" s="17">
        <f t="shared" si="2"/>
        <v>0</v>
      </c>
      <c r="H98" s="37">
        <f t="shared" si="3"/>
        <v>0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19" ht="15">
      <c r="A99" s="180"/>
      <c r="B99" s="165"/>
      <c r="C99" s="165"/>
      <c r="D99" s="169"/>
      <c r="E99" s="15">
        <v>161</v>
      </c>
      <c r="F99" s="16" t="s">
        <v>50</v>
      </c>
      <c r="G99" s="17">
        <f t="shared" si="2"/>
        <v>0</v>
      </c>
      <c r="H99" s="37">
        <f t="shared" si="3"/>
        <v>0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19" ht="15">
      <c r="A100" s="180"/>
      <c r="B100" s="165"/>
      <c r="C100" s="165"/>
      <c r="D100" s="169"/>
      <c r="E100" s="15">
        <v>162</v>
      </c>
      <c r="F100" s="19" t="s">
        <v>51</v>
      </c>
      <c r="G100" s="17">
        <f t="shared" si="2"/>
        <v>0</v>
      </c>
      <c r="H100" s="37">
        <f t="shared" si="3"/>
        <v>0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ht="15">
      <c r="A101" s="180"/>
      <c r="B101" s="165"/>
      <c r="C101" s="165"/>
      <c r="D101" s="169"/>
      <c r="E101" s="20">
        <v>165</v>
      </c>
      <c r="F101" s="21" t="s">
        <v>52</v>
      </c>
      <c r="G101" s="17">
        <f t="shared" si="2"/>
        <v>0</v>
      </c>
      <c r="H101" s="37">
        <f t="shared" si="3"/>
        <v>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19" ht="15">
      <c r="A102" s="180"/>
      <c r="B102" s="165"/>
      <c r="C102" s="165"/>
      <c r="D102" s="169"/>
      <c r="E102" s="22">
        <v>169</v>
      </c>
      <c r="F102" s="23" t="s">
        <v>53</v>
      </c>
      <c r="G102" s="17">
        <f t="shared" si="2"/>
        <v>0</v>
      </c>
      <c r="H102" s="37">
        <f t="shared" si="3"/>
        <v>0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ht="15">
      <c r="A103" s="180"/>
      <c r="B103" s="165"/>
      <c r="C103" s="165"/>
      <c r="D103" s="169"/>
      <c r="E103" s="24">
        <v>322</v>
      </c>
      <c r="F103" s="25" t="s">
        <v>54</v>
      </c>
      <c r="G103" s="17">
        <f t="shared" si="2"/>
        <v>0</v>
      </c>
      <c r="H103" s="37">
        <f t="shared" si="3"/>
        <v>0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ht="15">
      <c r="A104" s="180"/>
      <c r="B104" s="165"/>
      <c r="C104" s="165"/>
      <c r="D104" s="169"/>
      <c r="E104" s="26">
        <v>324</v>
      </c>
      <c r="F104" s="21" t="s">
        <v>55</v>
      </c>
      <c r="G104" s="17">
        <f t="shared" si="2"/>
        <v>0</v>
      </c>
      <c r="H104" s="37">
        <f t="shared" si="3"/>
        <v>0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ht="15">
      <c r="A105" s="180"/>
      <c r="B105" s="165"/>
      <c r="C105" s="165"/>
      <c r="D105" s="169"/>
      <c r="E105" s="26">
        <v>413</v>
      </c>
      <c r="F105" s="21" t="s">
        <v>56</v>
      </c>
      <c r="G105" s="17">
        <f t="shared" si="2"/>
        <v>0</v>
      </c>
      <c r="H105" s="37">
        <f t="shared" si="3"/>
        <v>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ht="25.5">
      <c r="A106" s="180"/>
      <c r="B106" s="165"/>
      <c r="C106" s="165"/>
      <c r="D106" s="169"/>
      <c r="E106" s="15">
        <v>414</v>
      </c>
      <c r="F106" s="27" t="s">
        <v>57</v>
      </c>
      <c r="G106" s="17">
        <f t="shared" si="2"/>
        <v>0</v>
      </c>
      <c r="H106" s="37">
        <f t="shared" si="3"/>
        <v>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ht="15">
      <c r="A107" s="180"/>
      <c r="B107" s="165"/>
      <c r="C107" s="165"/>
      <c r="D107" s="169"/>
      <c r="E107" s="28">
        <v>416</v>
      </c>
      <c r="F107" s="16" t="s">
        <v>58</v>
      </c>
      <c r="G107" s="17">
        <f t="shared" si="2"/>
        <v>0</v>
      </c>
      <c r="H107" s="37">
        <f t="shared" si="3"/>
        <v>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ht="25.5">
      <c r="A108" s="180"/>
      <c r="B108" s="165"/>
      <c r="C108" s="165"/>
      <c r="D108" s="169"/>
      <c r="E108" s="28">
        <v>418</v>
      </c>
      <c r="F108" s="18" t="s">
        <v>59</v>
      </c>
      <c r="G108" s="17">
        <f t="shared" si="2"/>
        <v>0</v>
      </c>
      <c r="H108" s="37">
        <f t="shared" si="3"/>
        <v>0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ht="15">
      <c r="A109" s="180"/>
      <c r="B109" s="165"/>
      <c r="C109" s="165"/>
      <c r="D109" s="169"/>
      <c r="E109" s="22">
        <v>419</v>
      </c>
      <c r="F109" s="29" t="s">
        <v>60</v>
      </c>
      <c r="G109" s="17">
        <f t="shared" si="2"/>
        <v>0</v>
      </c>
      <c r="H109" s="37">
        <f t="shared" si="3"/>
        <v>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ht="25.5">
      <c r="A110" s="180"/>
      <c r="B110" s="165"/>
      <c r="C110" s="165"/>
      <c r="D110" s="169"/>
      <c r="E110" s="24">
        <v>421</v>
      </c>
      <c r="F110" s="25" t="s">
        <v>61</v>
      </c>
      <c r="G110" s="17">
        <f t="shared" si="2"/>
        <v>0</v>
      </c>
      <c r="H110" s="37">
        <f t="shared" si="3"/>
        <v>0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ht="25.5">
      <c r="A111" s="181"/>
      <c r="B111" s="166"/>
      <c r="C111" s="166"/>
      <c r="D111" s="170"/>
      <c r="E111" s="24">
        <v>423</v>
      </c>
      <c r="F111" s="25" t="s">
        <v>62</v>
      </c>
      <c r="G111" s="17">
        <f t="shared" si="2"/>
        <v>0</v>
      </c>
      <c r="H111" s="37">
        <f t="shared" si="3"/>
        <v>0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ht="14.25">
      <c r="A112" s="171"/>
      <c r="B112" s="171"/>
      <c r="C112" s="171"/>
      <c r="D112" s="171"/>
      <c r="E112" s="41"/>
      <c r="F112" s="41" t="s">
        <v>63</v>
      </c>
      <c r="G112" s="17">
        <f>SUM(H112:S112)</f>
        <v>54241</v>
      </c>
      <c r="H112" s="38">
        <f>SUM(H79:H111)</f>
        <v>54241</v>
      </c>
      <c r="I112" s="38">
        <f t="shared" ref="I112:S112" si="4">SUM(I79:I111)</f>
        <v>0</v>
      </c>
      <c r="J112" s="38">
        <f t="shared" si="4"/>
        <v>0</v>
      </c>
      <c r="K112" s="38">
        <f t="shared" si="4"/>
        <v>0</v>
      </c>
      <c r="L112" s="38">
        <f t="shared" si="4"/>
        <v>0</v>
      </c>
      <c r="M112" s="38">
        <f t="shared" si="4"/>
        <v>0</v>
      </c>
      <c r="N112" s="38">
        <f t="shared" si="4"/>
        <v>0</v>
      </c>
      <c r="O112" s="38">
        <f t="shared" si="4"/>
        <v>0</v>
      </c>
      <c r="P112" s="38">
        <f t="shared" si="4"/>
        <v>0</v>
      </c>
      <c r="Q112" s="38">
        <f t="shared" si="4"/>
        <v>0</v>
      </c>
      <c r="R112" s="38">
        <f t="shared" si="4"/>
        <v>0</v>
      </c>
      <c r="S112" s="38">
        <f t="shared" si="4"/>
        <v>0</v>
      </c>
    </row>
    <row r="113" spans="3:16" ht="15">
      <c r="C113" s="2"/>
      <c r="D113" s="160"/>
      <c r="E113" s="160"/>
      <c r="F113" s="160"/>
      <c r="G113" s="2"/>
      <c r="H113" s="2"/>
      <c r="I113" s="30"/>
      <c r="J113" s="30"/>
      <c r="K113" s="31"/>
      <c r="L113" s="172"/>
      <c r="M113" s="172"/>
      <c r="N113" s="172"/>
      <c r="O113" s="172"/>
      <c r="P113" s="172"/>
    </row>
    <row r="114" spans="3:16" ht="15.75">
      <c r="D114" s="161" t="s">
        <v>64</v>
      </c>
      <c r="E114" s="161"/>
      <c r="F114" s="161"/>
      <c r="G114" s="1" t="s">
        <v>65</v>
      </c>
      <c r="J114" s="32"/>
      <c r="K114" s="33"/>
    </row>
    <row r="115" spans="3:16">
      <c r="G115" s="159" t="s">
        <v>66</v>
      </c>
      <c r="H115" s="159"/>
      <c r="J115" s="1" t="s">
        <v>67</v>
      </c>
    </row>
    <row r="116" spans="3:16" ht="15">
      <c r="F116" s="34"/>
      <c r="G116" s="162" t="s">
        <v>68</v>
      </c>
      <c r="H116" s="162"/>
    </row>
    <row r="117" spans="3:16" ht="15.75">
      <c r="D117" s="161" t="s">
        <v>69</v>
      </c>
      <c r="E117" s="161"/>
      <c r="F117" s="161"/>
      <c r="G117" s="1" t="s">
        <v>65</v>
      </c>
      <c r="J117" s="32"/>
      <c r="K117" s="33"/>
    </row>
    <row r="118" spans="3:16">
      <c r="G118" s="159" t="s">
        <v>66</v>
      </c>
      <c r="H118" s="159"/>
      <c r="J118" s="1" t="s">
        <v>67</v>
      </c>
    </row>
  </sheetData>
  <mergeCells count="68">
    <mergeCell ref="L113:P113"/>
    <mergeCell ref="D114:F114"/>
    <mergeCell ref="G116:H116"/>
    <mergeCell ref="D117:F117"/>
    <mergeCell ref="G118:H118"/>
    <mergeCell ref="D113:F113"/>
    <mergeCell ref="G115:H115"/>
    <mergeCell ref="S76:S78"/>
    <mergeCell ref="C77:C111"/>
    <mergeCell ref="D77:E77"/>
    <mergeCell ref="D78:D111"/>
    <mergeCell ref="N76:N78"/>
    <mergeCell ref="O76:O78"/>
    <mergeCell ref="P76:P78"/>
    <mergeCell ref="Q76:Q78"/>
    <mergeCell ref="I76:I78"/>
    <mergeCell ref="J76:J78"/>
    <mergeCell ref="K76:K78"/>
    <mergeCell ref="L76:L78"/>
    <mergeCell ref="R76:R78"/>
    <mergeCell ref="M76:M78"/>
    <mergeCell ref="H76:H78"/>
    <mergeCell ref="A2:G2"/>
    <mergeCell ref="A3:G3"/>
    <mergeCell ref="A6:S6"/>
    <mergeCell ref="A14:E14"/>
    <mergeCell ref="F14:F18"/>
    <mergeCell ref="G14:G18"/>
    <mergeCell ref="H14:S15"/>
    <mergeCell ref="B15:E15"/>
    <mergeCell ref="A15:A52"/>
    <mergeCell ref="B16:B52"/>
    <mergeCell ref="S16:S18"/>
    <mergeCell ref="D17:E17"/>
    <mergeCell ref="M16:M18"/>
    <mergeCell ref="N16:N18"/>
    <mergeCell ref="O16:O18"/>
    <mergeCell ref="P16:P18"/>
    <mergeCell ref="Q16:Q18"/>
    <mergeCell ref="R16:R18"/>
    <mergeCell ref="C16:E16"/>
    <mergeCell ref="H16:H18"/>
    <mergeCell ref="D54:F54"/>
    <mergeCell ref="C17:C52"/>
    <mergeCell ref="D18:D52"/>
    <mergeCell ref="A53:D53"/>
    <mergeCell ref="L54:P54"/>
    <mergeCell ref="D55:F55"/>
    <mergeCell ref="I16:I18"/>
    <mergeCell ref="J16:J18"/>
    <mergeCell ref="K16:K18"/>
    <mergeCell ref="L16:L18"/>
    <mergeCell ref="G59:H59"/>
    <mergeCell ref="A112:D112"/>
    <mergeCell ref="G56:H56"/>
    <mergeCell ref="G57:H57"/>
    <mergeCell ref="D58:F58"/>
    <mergeCell ref="A62:G62"/>
    <mergeCell ref="A63:G63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</mergeCells>
  <pageMargins left="0.7" right="0.7" top="0.75" bottom="0.75" header="0.3" footer="0.3"/>
  <pageSetup paperSize="9"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opLeftCell="A31" zoomScaleNormal="100" workbookViewId="0">
      <selection activeCell="F22" sqref="F22"/>
    </sheetView>
  </sheetViews>
  <sheetFormatPr defaultColWidth="9.140625" defaultRowHeight="12.75"/>
  <cols>
    <col min="1" max="1" width="4.42578125" style="1" customWidth="1"/>
    <col min="2" max="2" width="6.140625" style="1" customWidth="1"/>
    <col min="3" max="3" width="4.5703125" style="1" customWidth="1"/>
    <col min="4" max="4" width="5.28515625" style="1" customWidth="1"/>
    <col min="5" max="5" width="10.140625" style="1" customWidth="1"/>
    <col min="6" max="6" width="48.85546875" style="1" customWidth="1"/>
    <col min="7" max="7" width="11.28515625" style="1" customWidth="1"/>
    <col min="8" max="19" width="9.85546875" style="1" customWidth="1"/>
    <col min="20" max="16384" width="9.140625" style="1"/>
  </cols>
  <sheetData>
    <row r="1" spans="1:19" ht="15">
      <c r="O1" s="2"/>
      <c r="S1" s="3" t="s">
        <v>0</v>
      </c>
    </row>
    <row r="2" spans="1:19" ht="18.75">
      <c r="A2" s="182"/>
      <c r="B2" s="182"/>
      <c r="C2" s="182"/>
      <c r="D2" s="182"/>
      <c r="E2" s="182"/>
      <c r="F2" s="182"/>
      <c r="G2" s="182"/>
      <c r="O2" s="4"/>
      <c r="P2" s="5"/>
      <c r="S2" s="3" t="s">
        <v>1</v>
      </c>
    </row>
    <row r="3" spans="1:19" ht="18.75">
      <c r="A3" s="173"/>
      <c r="B3" s="173"/>
      <c r="C3" s="173"/>
      <c r="D3" s="173"/>
      <c r="E3" s="173"/>
      <c r="F3" s="173"/>
      <c r="G3" s="173"/>
      <c r="O3" s="4"/>
      <c r="P3" s="5"/>
      <c r="S3" s="3" t="s">
        <v>2</v>
      </c>
    </row>
    <row r="4" spans="1:19" ht="18.75">
      <c r="A4" s="40"/>
      <c r="B4" s="40"/>
      <c r="C4" s="40"/>
      <c r="D4" s="40"/>
      <c r="E4" s="40"/>
      <c r="F4" s="40"/>
      <c r="G4" s="40"/>
      <c r="O4" s="4"/>
      <c r="P4" s="5"/>
      <c r="S4" s="1" t="s">
        <v>3</v>
      </c>
    </row>
    <row r="5" spans="1:19" ht="18.75">
      <c r="A5" s="40"/>
      <c r="B5" s="40"/>
      <c r="C5" s="40"/>
      <c r="D5" s="40"/>
      <c r="E5" s="40"/>
      <c r="F5" s="40"/>
      <c r="G5" s="40"/>
      <c r="O5" s="4"/>
      <c r="P5" s="5"/>
      <c r="Q5" s="5"/>
      <c r="R5" s="5"/>
      <c r="S5" s="3"/>
    </row>
    <row r="6" spans="1:19" ht="15.75">
      <c r="A6" s="183" t="s">
        <v>96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ht="15.75">
      <c r="A7" s="42"/>
      <c r="B7" s="43"/>
      <c r="C7" s="6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25">
      <c r="A8" s="7"/>
      <c r="B8" s="8" t="s">
        <v>5</v>
      </c>
      <c r="C8" s="9" t="s">
        <v>6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>
      <c r="A9" s="7"/>
      <c r="B9" s="7"/>
      <c r="C9" s="11" t="s">
        <v>76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4.25">
      <c r="A10" s="7"/>
      <c r="B10" s="7"/>
      <c r="C10" s="11" t="s">
        <v>7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>
      <c r="A11" s="12"/>
      <c r="B11" s="12"/>
      <c r="C11" s="11" t="s">
        <v>8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/>
      <c r="B12" s="12"/>
      <c r="C12" s="11" t="s">
        <v>92</v>
      </c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2.5">
      <c r="A13" s="12"/>
      <c r="B13" s="12"/>
      <c r="C13" s="44" t="s">
        <v>74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176" t="s">
        <v>9</v>
      </c>
      <c r="B14" s="177"/>
      <c r="C14" s="177"/>
      <c r="D14" s="177"/>
      <c r="E14" s="177"/>
      <c r="F14" s="178" t="s">
        <v>10</v>
      </c>
      <c r="G14" s="178" t="s">
        <v>11</v>
      </c>
      <c r="H14" s="167" t="s">
        <v>12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A15" s="179" t="s">
        <v>13</v>
      </c>
      <c r="B15" s="167" t="s">
        <v>14</v>
      </c>
      <c r="C15" s="167"/>
      <c r="D15" s="167"/>
      <c r="E15" s="167"/>
      <c r="F15" s="178"/>
      <c r="G15" s="178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A16" s="180"/>
      <c r="B16" s="164"/>
      <c r="C16" s="167" t="s">
        <v>15</v>
      </c>
      <c r="D16" s="167"/>
      <c r="E16" s="167"/>
      <c r="F16" s="178"/>
      <c r="G16" s="178"/>
      <c r="H16" s="163" t="s">
        <v>16</v>
      </c>
      <c r="I16" s="163" t="s">
        <v>17</v>
      </c>
      <c r="J16" s="163" t="s">
        <v>18</v>
      </c>
      <c r="K16" s="163" t="s">
        <v>19</v>
      </c>
      <c r="L16" s="163" t="s">
        <v>20</v>
      </c>
      <c r="M16" s="163" t="s">
        <v>21</v>
      </c>
      <c r="N16" s="163" t="s">
        <v>22</v>
      </c>
      <c r="O16" s="163" t="s">
        <v>23</v>
      </c>
      <c r="P16" s="163" t="s">
        <v>24</v>
      </c>
      <c r="Q16" s="163" t="s">
        <v>25</v>
      </c>
      <c r="R16" s="163" t="s">
        <v>26</v>
      </c>
      <c r="S16" s="163" t="s">
        <v>27</v>
      </c>
    </row>
    <row r="17" spans="1:19">
      <c r="A17" s="180"/>
      <c r="B17" s="165"/>
      <c r="C17" s="164"/>
      <c r="D17" s="167" t="s">
        <v>28</v>
      </c>
      <c r="E17" s="167"/>
      <c r="F17" s="178"/>
      <c r="G17" s="17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>
      <c r="A18" s="180"/>
      <c r="B18" s="165"/>
      <c r="C18" s="165"/>
      <c r="D18" s="168"/>
      <c r="E18" s="14" t="s">
        <v>29</v>
      </c>
      <c r="F18" s="178"/>
      <c r="G18" s="178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ht="14.25">
      <c r="A19" s="180"/>
      <c r="B19" s="165"/>
      <c r="C19" s="165"/>
      <c r="D19" s="169"/>
      <c r="E19" s="15">
        <v>111</v>
      </c>
      <c r="F19" s="16" t="s">
        <v>30</v>
      </c>
      <c r="G19" s="17">
        <f>SUM(H19:S19)</f>
        <v>0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ht="14.25">
      <c r="A20" s="180"/>
      <c r="B20" s="165"/>
      <c r="C20" s="165"/>
      <c r="D20" s="169"/>
      <c r="E20" s="15">
        <v>112</v>
      </c>
      <c r="F20" s="18" t="s">
        <v>31</v>
      </c>
      <c r="G20" s="17">
        <f t="shared" ref="G20:G52" si="0">SUM(H20:S20)</f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180"/>
      <c r="B21" s="165"/>
      <c r="C21" s="165"/>
      <c r="D21" s="169"/>
      <c r="E21" s="15">
        <v>113</v>
      </c>
      <c r="F21" s="18" t="s">
        <v>32</v>
      </c>
      <c r="G21" s="17">
        <f t="shared" si="0"/>
        <v>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14.25">
      <c r="A22" s="180"/>
      <c r="B22" s="165"/>
      <c r="C22" s="165"/>
      <c r="D22" s="169"/>
      <c r="E22" s="15">
        <v>116</v>
      </c>
      <c r="F22" s="18" t="s">
        <v>78</v>
      </c>
      <c r="G22" s="17">
        <f t="shared" si="0"/>
        <v>6259</v>
      </c>
      <c r="H22" s="39">
        <v>517</v>
      </c>
      <c r="I22" s="39">
        <v>516</v>
      </c>
      <c r="J22" s="39">
        <v>516</v>
      </c>
      <c r="K22" s="39">
        <v>515</v>
      </c>
      <c r="L22" s="39">
        <v>516</v>
      </c>
      <c r="M22" s="39">
        <v>521</v>
      </c>
      <c r="N22" s="39">
        <v>746</v>
      </c>
      <c r="O22" s="39">
        <v>347</v>
      </c>
      <c r="P22" s="39">
        <v>516</v>
      </c>
      <c r="Q22" s="39">
        <v>516</v>
      </c>
      <c r="R22" s="39">
        <v>516</v>
      </c>
      <c r="S22" s="39">
        <v>517</v>
      </c>
    </row>
    <row r="23" spans="1:19" ht="14.25">
      <c r="A23" s="180"/>
      <c r="B23" s="165"/>
      <c r="C23" s="165"/>
      <c r="D23" s="169"/>
      <c r="E23" s="15">
        <v>121</v>
      </c>
      <c r="F23" s="18" t="s">
        <v>33</v>
      </c>
      <c r="G23" s="17">
        <f t="shared" si="0"/>
        <v>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ht="25.5">
      <c r="A24" s="180"/>
      <c r="B24" s="165"/>
      <c r="C24" s="165"/>
      <c r="D24" s="169"/>
      <c r="E24" s="15">
        <v>122</v>
      </c>
      <c r="F24" s="18" t="s">
        <v>34</v>
      </c>
      <c r="G24" s="17">
        <f t="shared" si="0"/>
        <v>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14.25">
      <c r="A25" s="180"/>
      <c r="B25" s="165"/>
      <c r="C25" s="165"/>
      <c r="D25" s="169"/>
      <c r="E25" s="15">
        <v>123</v>
      </c>
      <c r="F25" s="18" t="s">
        <v>35</v>
      </c>
      <c r="G25" s="17">
        <f t="shared" si="0"/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25.5">
      <c r="A26" s="180"/>
      <c r="B26" s="165"/>
      <c r="C26" s="165"/>
      <c r="D26" s="169"/>
      <c r="E26" s="15">
        <v>124</v>
      </c>
      <c r="F26" s="16" t="s">
        <v>36</v>
      </c>
      <c r="G26" s="17">
        <f t="shared" si="0"/>
        <v>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14.25">
      <c r="A27" s="180"/>
      <c r="B27" s="165"/>
      <c r="C27" s="165"/>
      <c r="D27" s="169"/>
      <c r="E27" s="15">
        <v>131</v>
      </c>
      <c r="F27" s="16" t="s">
        <v>37</v>
      </c>
      <c r="G27" s="17">
        <f t="shared" si="0"/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4.25">
      <c r="A28" s="180"/>
      <c r="B28" s="165"/>
      <c r="C28" s="165"/>
      <c r="D28" s="169"/>
      <c r="E28" s="15">
        <v>135</v>
      </c>
      <c r="F28" s="16" t="s">
        <v>38</v>
      </c>
      <c r="G28" s="17">
        <f t="shared" si="0"/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5.5">
      <c r="A29" s="180"/>
      <c r="B29" s="165"/>
      <c r="C29" s="165"/>
      <c r="D29" s="169"/>
      <c r="E29" s="15">
        <v>136</v>
      </c>
      <c r="F29" s="16" t="s">
        <v>39</v>
      </c>
      <c r="G29" s="17">
        <f t="shared" si="0"/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4.25">
      <c r="A30" s="180"/>
      <c r="B30" s="165"/>
      <c r="C30" s="165"/>
      <c r="D30" s="169"/>
      <c r="E30" s="15">
        <v>141</v>
      </c>
      <c r="F30" s="16" t="s">
        <v>40</v>
      </c>
      <c r="G30" s="17">
        <f t="shared" si="0"/>
        <v>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5.5">
      <c r="A31" s="180"/>
      <c r="B31" s="165"/>
      <c r="C31" s="165"/>
      <c r="D31" s="169"/>
      <c r="E31" s="15">
        <v>142</v>
      </c>
      <c r="F31" s="16" t="s">
        <v>41</v>
      </c>
      <c r="G31" s="17">
        <f t="shared" si="0"/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4.25">
      <c r="A32" s="180"/>
      <c r="B32" s="165"/>
      <c r="C32" s="165"/>
      <c r="D32" s="169"/>
      <c r="E32" s="15">
        <v>144</v>
      </c>
      <c r="F32" s="16" t="s">
        <v>42</v>
      </c>
      <c r="G32" s="17">
        <f t="shared" si="0"/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4.25">
      <c r="A33" s="180"/>
      <c r="B33" s="165"/>
      <c r="C33" s="165"/>
      <c r="D33" s="169"/>
      <c r="E33" s="15">
        <v>149</v>
      </c>
      <c r="F33" s="16" t="s">
        <v>43</v>
      </c>
      <c r="G33" s="17">
        <f t="shared" si="0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4.25">
      <c r="A34" s="180"/>
      <c r="B34" s="165"/>
      <c r="C34" s="165"/>
      <c r="D34" s="169"/>
      <c r="E34" s="15">
        <v>151</v>
      </c>
      <c r="F34" s="16" t="s">
        <v>44</v>
      </c>
      <c r="G34" s="17">
        <f t="shared" si="0"/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25">
      <c r="A35" s="180"/>
      <c r="B35" s="165"/>
      <c r="C35" s="165"/>
      <c r="D35" s="169"/>
      <c r="E35" s="15">
        <v>152</v>
      </c>
      <c r="F35" s="16" t="s">
        <v>45</v>
      </c>
      <c r="G35" s="17">
        <f t="shared" si="0"/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4.25">
      <c r="A36" s="180"/>
      <c r="B36" s="165"/>
      <c r="C36" s="165"/>
      <c r="D36" s="169"/>
      <c r="E36" s="15">
        <v>153</v>
      </c>
      <c r="F36" s="16" t="s">
        <v>46</v>
      </c>
      <c r="G36" s="17">
        <f t="shared" si="0"/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4.25">
      <c r="A37" s="180"/>
      <c r="B37" s="165"/>
      <c r="C37" s="165"/>
      <c r="D37" s="169"/>
      <c r="E37" s="15">
        <v>154</v>
      </c>
      <c r="F37" s="16" t="s">
        <v>47</v>
      </c>
      <c r="G37" s="17">
        <f t="shared" si="0"/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4.25">
      <c r="A38" s="180"/>
      <c r="B38" s="165"/>
      <c r="C38" s="165"/>
      <c r="D38" s="169"/>
      <c r="E38" s="15">
        <v>156</v>
      </c>
      <c r="F38" s="16" t="s">
        <v>48</v>
      </c>
      <c r="G38" s="17">
        <f t="shared" si="0"/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4.25">
      <c r="A39" s="180"/>
      <c r="B39" s="165"/>
      <c r="C39" s="165"/>
      <c r="D39" s="169"/>
      <c r="E39" s="15">
        <v>159</v>
      </c>
      <c r="F39" s="16" t="s">
        <v>49</v>
      </c>
      <c r="G39" s="17">
        <f t="shared" si="0"/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4.25">
      <c r="A40" s="180"/>
      <c r="B40" s="165"/>
      <c r="C40" s="165"/>
      <c r="D40" s="169"/>
      <c r="E40" s="15">
        <v>161</v>
      </c>
      <c r="F40" s="16" t="s">
        <v>50</v>
      </c>
      <c r="G40" s="17">
        <f t="shared" si="0"/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14.25">
      <c r="A41" s="180"/>
      <c r="B41" s="165"/>
      <c r="C41" s="165"/>
      <c r="D41" s="169"/>
      <c r="E41" s="15">
        <v>162</v>
      </c>
      <c r="F41" s="19" t="s">
        <v>51</v>
      </c>
      <c r="G41" s="17">
        <f t="shared" si="0"/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14.25">
      <c r="A42" s="180"/>
      <c r="B42" s="165"/>
      <c r="C42" s="165"/>
      <c r="D42" s="169"/>
      <c r="E42" s="20">
        <v>165</v>
      </c>
      <c r="F42" s="21" t="s">
        <v>52</v>
      </c>
      <c r="G42" s="17">
        <f t="shared" si="0"/>
        <v>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4.25">
      <c r="A43" s="180"/>
      <c r="B43" s="165"/>
      <c r="C43" s="165"/>
      <c r="D43" s="169"/>
      <c r="E43" s="22">
        <v>169</v>
      </c>
      <c r="F43" s="23" t="s">
        <v>53</v>
      </c>
      <c r="G43" s="17">
        <f t="shared" si="0"/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14.25">
      <c r="A44" s="180"/>
      <c r="B44" s="165"/>
      <c r="C44" s="165"/>
      <c r="D44" s="169"/>
      <c r="E44" s="24">
        <v>322</v>
      </c>
      <c r="F44" s="25" t="s">
        <v>54</v>
      </c>
      <c r="G44" s="17">
        <f t="shared" si="0"/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4.25">
      <c r="A45" s="180"/>
      <c r="B45" s="165"/>
      <c r="C45" s="165"/>
      <c r="D45" s="169"/>
      <c r="E45" s="26">
        <v>324</v>
      </c>
      <c r="F45" s="21" t="s">
        <v>55</v>
      </c>
      <c r="G45" s="17">
        <f t="shared" si="0"/>
        <v>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14.25">
      <c r="A46" s="180"/>
      <c r="B46" s="165"/>
      <c r="C46" s="165"/>
      <c r="D46" s="169"/>
      <c r="E46" s="26">
        <v>413</v>
      </c>
      <c r="F46" s="21" t="s">
        <v>56</v>
      </c>
      <c r="G46" s="17">
        <f t="shared" si="0"/>
        <v>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25.5">
      <c r="A47" s="180"/>
      <c r="B47" s="165"/>
      <c r="C47" s="165"/>
      <c r="D47" s="169"/>
      <c r="E47" s="15">
        <v>414</v>
      </c>
      <c r="F47" s="27" t="s">
        <v>57</v>
      </c>
      <c r="G47" s="17">
        <f t="shared" si="0"/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4.25">
      <c r="A48" s="180"/>
      <c r="B48" s="165"/>
      <c r="C48" s="165"/>
      <c r="D48" s="169"/>
      <c r="E48" s="28">
        <v>416</v>
      </c>
      <c r="F48" s="16" t="s">
        <v>58</v>
      </c>
      <c r="G48" s="17">
        <f t="shared" si="0"/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20" ht="25.5">
      <c r="A49" s="180"/>
      <c r="B49" s="165"/>
      <c r="C49" s="165"/>
      <c r="D49" s="169"/>
      <c r="E49" s="28">
        <v>418</v>
      </c>
      <c r="F49" s="18" t="s">
        <v>59</v>
      </c>
      <c r="G49" s="17">
        <f t="shared" si="0"/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20" ht="17.25" customHeight="1">
      <c r="A50" s="180"/>
      <c r="B50" s="165"/>
      <c r="C50" s="165"/>
      <c r="D50" s="169"/>
      <c r="E50" s="22">
        <v>419</v>
      </c>
      <c r="F50" s="29" t="s">
        <v>60</v>
      </c>
      <c r="G50" s="17">
        <f t="shared" si="0"/>
        <v>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20" ht="31.5" customHeight="1">
      <c r="A51" s="180"/>
      <c r="B51" s="165"/>
      <c r="C51" s="165"/>
      <c r="D51" s="169"/>
      <c r="E51" s="24">
        <v>421</v>
      </c>
      <c r="F51" s="25" t="s">
        <v>61</v>
      </c>
      <c r="G51" s="17">
        <f t="shared" si="0"/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20" ht="27" customHeight="1">
      <c r="A52" s="181"/>
      <c r="B52" s="166"/>
      <c r="C52" s="166"/>
      <c r="D52" s="170"/>
      <c r="E52" s="24">
        <v>423</v>
      </c>
      <c r="F52" s="25" t="s">
        <v>62</v>
      </c>
      <c r="G52" s="17">
        <f t="shared" si="0"/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20" ht="28.5" customHeight="1">
      <c r="A53" s="171"/>
      <c r="B53" s="171"/>
      <c r="C53" s="171"/>
      <c r="D53" s="171"/>
      <c r="E53" s="41"/>
      <c r="F53" s="41" t="s">
        <v>63</v>
      </c>
      <c r="G53" s="17">
        <f>SUM(H53:S53)</f>
        <v>6259</v>
      </c>
      <c r="H53" s="38">
        <f>SUM(H19:H52)</f>
        <v>517</v>
      </c>
      <c r="I53" s="38">
        <f>SUM(I19:I52)</f>
        <v>516</v>
      </c>
      <c r="J53" s="38">
        <f t="shared" ref="J53:S53" si="1">SUM(J19:J52)</f>
        <v>516</v>
      </c>
      <c r="K53" s="38">
        <f t="shared" si="1"/>
        <v>515</v>
      </c>
      <c r="L53" s="38">
        <f t="shared" si="1"/>
        <v>516</v>
      </c>
      <c r="M53" s="38">
        <f t="shared" si="1"/>
        <v>521</v>
      </c>
      <c r="N53" s="38">
        <f t="shared" si="1"/>
        <v>746</v>
      </c>
      <c r="O53" s="38">
        <f t="shared" si="1"/>
        <v>347</v>
      </c>
      <c r="P53" s="38">
        <f t="shared" si="1"/>
        <v>516</v>
      </c>
      <c r="Q53" s="38">
        <f t="shared" si="1"/>
        <v>516</v>
      </c>
      <c r="R53" s="38">
        <f t="shared" si="1"/>
        <v>516</v>
      </c>
      <c r="S53" s="38">
        <f t="shared" si="1"/>
        <v>517</v>
      </c>
    </row>
    <row r="54" spans="1:20" ht="19.5" customHeight="1">
      <c r="C54" s="2"/>
      <c r="D54" s="160"/>
      <c r="E54" s="160"/>
      <c r="F54" s="160"/>
      <c r="G54" s="2"/>
      <c r="H54" s="2"/>
      <c r="I54" s="30"/>
      <c r="J54" s="30"/>
      <c r="K54" s="31"/>
      <c r="L54" s="172"/>
      <c r="M54" s="172"/>
      <c r="N54" s="172"/>
      <c r="O54" s="172"/>
      <c r="P54" s="172"/>
    </row>
    <row r="55" spans="1:20" ht="95.25" customHeight="1">
      <c r="D55" s="161" t="s">
        <v>64</v>
      </c>
      <c r="E55" s="161"/>
      <c r="F55" s="161"/>
      <c r="G55" s="1" t="s">
        <v>65</v>
      </c>
      <c r="J55" s="32" t="s">
        <v>93</v>
      </c>
      <c r="K55" s="33"/>
    </row>
    <row r="56" spans="1:20" ht="17.25" customHeight="1">
      <c r="G56" s="159" t="s">
        <v>66</v>
      </c>
      <c r="H56" s="159"/>
      <c r="J56" s="1" t="s">
        <v>67</v>
      </c>
    </row>
    <row r="57" spans="1:20" ht="15.75" customHeight="1">
      <c r="F57" s="34"/>
      <c r="G57" s="162" t="s">
        <v>68</v>
      </c>
      <c r="H57" s="162"/>
    </row>
    <row r="58" spans="1:20" ht="49.5" customHeight="1">
      <c r="D58" s="161" t="s">
        <v>69</v>
      </c>
      <c r="E58" s="161"/>
      <c r="F58" s="161"/>
      <c r="G58" s="1" t="s">
        <v>65</v>
      </c>
      <c r="J58" s="32" t="s">
        <v>94</v>
      </c>
      <c r="K58" s="33"/>
    </row>
    <row r="59" spans="1:20" ht="15.75" customHeight="1">
      <c r="G59" s="159" t="s">
        <v>66</v>
      </c>
      <c r="H59" s="159"/>
      <c r="J59" s="1" t="s">
        <v>67</v>
      </c>
      <c r="T59" s="35"/>
    </row>
    <row r="60" spans="1:20" ht="31.5" customHeight="1"/>
    <row r="61" spans="1:20" ht="15.75" customHeight="1">
      <c r="O61" s="2"/>
      <c r="S61" s="3" t="s">
        <v>70</v>
      </c>
    </row>
    <row r="62" spans="1:20" ht="15.75" customHeight="1">
      <c r="A62" s="182"/>
      <c r="B62" s="182"/>
      <c r="C62" s="182"/>
      <c r="D62" s="182"/>
      <c r="E62" s="182"/>
      <c r="F62" s="182"/>
      <c r="G62" s="182"/>
      <c r="O62" s="4"/>
      <c r="P62" s="5"/>
      <c r="S62" s="3" t="s">
        <v>1</v>
      </c>
    </row>
    <row r="63" spans="1:20" ht="15.75" customHeight="1">
      <c r="A63" s="173"/>
      <c r="B63" s="173"/>
      <c r="C63" s="173"/>
      <c r="D63" s="173"/>
      <c r="E63" s="173"/>
      <c r="F63" s="173"/>
      <c r="G63" s="173"/>
      <c r="O63" s="4"/>
      <c r="P63" s="5"/>
      <c r="S63" s="3" t="s">
        <v>2</v>
      </c>
      <c r="T63" s="36"/>
    </row>
    <row r="64" spans="1:20" ht="12" customHeight="1">
      <c r="A64" s="40"/>
      <c r="B64" s="40"/>
      <c r="C64" s="40"/>
      <c r="D64" s="40"/>
      <c r="E64" s="40"/>
      <c r="F64" s="40"/>
      <c r="G64" s="40"/>
      <c r="O64" s="4"/>
      <c r="P64" s="5"/>
      <c r="S64" s="1" t="s">
        <v>3</v>
      </c>
    </row>
    <row r="65" spans="1:19" ht="18.75">
      <c r="A65" s="40"/>
      <c r="B65" s="40"/>
      <c r="C65" s="40"/>
      <c r="D65" s="40"/>
      <c r="E65" s="40"/>
      <c r="F65" s="40"/>
      <c r="G65" s="40"/>
      <c r="O65" s="4"/>
      <c r="P65" s="5"/>
      <c r="Q65" s="5"/>
      <c r="R65" s="5"/>
      <c r="S65" s="3"/>
    </row>
    <row r="66" spans="1:19" ht="15.75">
      <c r="A66" s="174" t="s">
        <v>71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>
      <c r="A67" s="42"/>
      <c r="B67" s="43"/>
      <c r="C67" s="6" t="s">
        <v>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4.25">
      <c r="A68" s="7"/>
      <c r="B68" s="8" t="s">
        <v>5</v>
      </c>
      <c r="C68" s="9" t="s">
        <v>6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4.25">
      <c r="A69" s="7"/>
      <c r="B69" s="7"/>
      <c r="C69" s="11" t="s">
        <v>76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4.25">
      <c r="A70" s="7"/>
      <c r="B70" s="7"/>
      <c r="C70" s="11" t="s">
        <v>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.75">
      <c r="A71" s="12"/>
      <c r="B71" s="12"/>
      <c r="C71" s="11" t="s">
        <v>8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.75">
      <c r="A72" s="12"/>
      <c r="B72" s="12"/>
      <c r="C72" s="11" t="s">
        <v>72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5.75">
      <c r="A73" s="12"/>
      <c r="B73" s="12"/>
      <c r="C73" s="1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>
      <c r="A74" s="176" t="s">
        <v>9</v>
      </c>
      <c r="B74" s="177"/>
      <c r="C74" s="177"/>
      <c r="D74" s="177"/>
      <c r="E74" s="177"/>
      <c r="F74" s="178" t="s">
        <v>10</v>
      </c>
      <c r="G74" s="178" t="s">
        <v>11</v>
      </c>
      <c r="H74" s="167" t="s">
        <v>12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5" spans="1:19">
      <c r="A75" s="179" t="s">
        <v>13</v>
      </c>
      <c r="B75" s="167" t="s">
        <v>14</v>
      </c>
      <c r="C75" s="167"/>
      <c r="D75" s="167"/>
      <c r="E75" s="167"/>
      <c r="F75" s="178"/>
      <c r="G75" s="178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</row>
    <row r="76" spans="1:19">
      <c r="A76" s="180"/>
      <c r="B76" s="164"/>
      <c r="C76" s="167" t="s">
        <v>15</v>
      </c>
      <c r="D76" s="167"/>
      <c r="E76" s="167"/>
      <c r="F76" s="178"/>
      <c r="G76" s="178"/>
      <c r="H76" s="163" t="s">
        <v>16</v>
      </c>
      <c r="I76" s="163" t="s">
        <v>17</v>
      </c>
      <c r="J76" s="163" t="s">
        <v>18</v>
      </c>
      <c r="K76" s="163" t="s">
        <v>19</v>
      </c>
      <c r="L76" s="163" t="s">
        <v>20</v>
      </c>
      <c r="M76" s="163" t="s">
        <v>21</v>
      </c>
      <c r="N76" s="163" t="s">
        <v>22</v>
      </c>
      <c r="O76" s="163" t="s">
        <v>23</v>
      </c>
      <c r="P76" s="163" t="s">
        <v>24</v>
      </c>
      <c r="Q76" s="163" t="s">
        <v>25</v>
      </c>
      <c r="R76" s="163" t="s">
        <v>26</v>
      </c>
      <c r="S76" s="163" t="s">
        <v>27</v>
      </c>
    </row>
    <row r="77" spans="1:19">
      <c r="A77" s="180"/>
      <c r="B77" s="165"/>
      <c r="C77" s="164"/>
      <c r="D77" s="167" t="s">
        <v>28</v>
      </c>
      <c r="E77" s="167"/>
      <c r="F77" s="178"/>
      <c r="G77" s="178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>
      <c r="A78" s="180"/>
      <c r="B78" s="165"/>
      <c r="C78" s="165"/>
      <c r="D78" s="168"/>
      <c r="E78" s="14" t="s">
        <v>29</v>
      </c>
      <c r="F78" s="178"/>
      <c r="G78" s="178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ht="15">
      <c r="A79" s="180"/>
      <c r="B79" s="165"/>
      <c r="C79" s="165"/>
      <c r="D79" s="169"/>
      <c r="E79" s="15">
        <v>111</v>
      </c>
      <c r="F79" s="16" t="s">
        <v>30</v>
      </c>
      <c r="G79" s="17">
        <f>SUM(H79:S79)</f>
        <v>0</v>
      </c>
      <c r="H79" s="37">
        <f>G19</f>
        <v>0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1:19" ht="15">
      <c r="A80" s="180"/>
      <c r="B80" s="165"/>
      <c r="C80" s="165"/>
      <c r="D80" s="169"/>
      <c r="E80" s="15">
        <v>112</v>
      </c>
      <c r="F80" s="18" t="s">
        <v>31</v>
      </c>
      <c r="G80" s="17">
        <f t="shared" ref="G80:G111" si="2">SUM(H80:S80)</f>
        <v>0</v>
      </c>
      <c r="H80" s="37">
        <f>G20</f>
        <v>0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ht="15">
      <c r="A81" s="180"/>
      <c r="B81" s="165"/>
      <c r="C81" s="165"/>
      <c r="D81" s="169"/>
      <c r="E81" s="15">
        <v>113</v>
      </c>
      <c r="F81" s="18" t="s">
        <v>32</v>
      </c>
      <c r="G81" s="17">
        <f t="shared" si="2"/>
        <v>0</v>
      </c>
      <c r="H81" s="37">
        <f>G21</f>
        <v>0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1:19" ht="15">
      <c r="A82" s="180"/>
      <c r="B82" s="165"/>
      <c r="C82" s="165"/>
      <c r="D82" s="169"/>
      <c r="E82" s="15">
        <v>121</v>
      </c>
      <c r="F82" s="18" t="s">
        <v>33</v>
      </c>
      <c r="G82" s="17">
        <f t="shared" si="2"/>
        <v>0</v>
      </c>
      <c r="H82" s="37">
        <f>G23</f>
        <v>0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ht="25.5">
      <c r="A83" s="180"/>
      <c r="B83" s="165"/>
      <c r="C83" s="165"/>
      <c r="D83" s="169"/>
      <c r="E83" s="15">
        <v>122</v>
      </c>
      <c r="F83" s="18" t="s">
        <v>34</v>
      </c>
      <c r="G83" s="17">
        <f t="shared" si="2"/>
        <v>0</v>
      </c>
      <c r="H83" s="37">
        <f t="shared" ref="H83:H111" si="3">G24</f>
        <v>0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5">
      <c r="A84" s="180"/>
      <c r="B84" s="165"/>
      <c r="C84" s="165"/>
      <c r="D84" s="169"/>
      <c r="E84" s="15">
        <v>123</v>
      </c>
      <c r="F84" s="18" t="s">
        <v>35</v>
      </c>
      <c r="G84" s="17">
        <f t="shared" si="2"/>
        <v>0</v>
      </c>
      <c r="H84" s="37">
        <f t="shared" si="3"/>
        <v>0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1:19" ht="25.5">
      <c r="A85" s="180"/>
      <c r="B85" s="165"/>
      <c r="C85" s="165"/>
      <c r="D85" s="169"/>
      <c r="E85" s="15">
        <v>124</v>
      </c>
      <c r="F85" s="16" t="s">
        <v>36</v>
      </c>
      <c r="G85" s="17">
        <f t="shared" si="2"/>
        <v>0</v>
      </c>
      <c r="H85" s="37">
        <f t="shared" si="3"/>
        <v>0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>
      <c r="A86" s="180"/>
      <c r="B86" s="165"/>
      <c r="C86" s="165"/>
      <c r="D86" s="169"/>
      <c r="E86" s="15">
        <v>131</v>
      </c>
      <c r="F86" s="16" t="s">
        <v>37</v>
      </c>
      <c r="G86" s="17">
        <f t="shared" si="2"/>
        <v>0</v>
      </c>
      <c r="H86" s="37">
        <f t="shared" si="3"/>
        <v>0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 ht="15">
      <c r="A87" s="180"/>
      <c r="B87" s="165"/>
      <c r="C87" s="165"/>
      <c r="D87" s="169"/>
      <c r="E87" s="15">
        <v>135</v>
      </c>
      <c r="F87" s="16" t="s">
        <v>38</v>
      </c>
      <c r="G87" s="17">
        <f t="shared" si="2"/>
        <v>0</v>
      </c>
      <c r="H87" s="37">
        <f t="shared" si="3"/>
        <v>0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19" ht="25.5">
      <c r="A88" s="180"/>
      <c r="B88" s="165"/>
      <c r="C88" s="165"/>
      <c r="D88" s="169"/>
      <c r="E88" s="15">
        <v>136</v>
      </c>
      <c r="F88" s="16" t="s">
        <v>39</v>
      </c>
      <c r="G88" s="17">
        <f t="shared" si="2"/>
        <v>0</v>
      </c>
      <c r="H88" s="37">
        <f t="shared" si="3"/>
        <v>0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1:19" ht="15">
      <c r="A89" s="180"/>
      <c r="B89" s="165"/>
      <c r="C89" s="165"/>
      <c r="D89" s="169"/>
      <c r="E89" s="15">
        <v>141</v>
      </c>
      <c r="F89" s="16" t="s">
        <v>40</v>
      </c>
      <c r="G89" s="17">
        <f t="shared" si="2"/>
        <v>0</v>
      </c>
      <c r="H89" s="37">
        <f t="shared" si="3"/>
        <v>0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1:19" ht="25.5">
      <c r="A90" s="180"/>
      <c r="B90" s="165"/>
      <c r="C90" s="165"/>
      <c r="D90" s="169"/>
      <c r="E90" s="15">
        <v>142</v>
      </c>
      <c r="F90" s="16" t="s">
        <v>41</v>
      </c>
      <c r="G90" s="17">
        <f t="shared" si="2"/>
        <v>0</v>
      </c>
      <c r="H90" s="37">
        <f t="shared" si="3"/>
        <v>0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1:19" ht="15">
      <c r="A91" s="180"/>
      <c r="B91" s="165"/>
      <c r="C91" s="165"/>
      <c r="D91" s="169"/>
      <c r="E91" s="15">
        <v>144</v>
      </c>
      <c r="F91" s="16" t="s">
        <v>42</v>
      </c>
      <c r="G91" s="17">
        <f t="shared" si="2"/>
        <v>0</v>
      </c>
      <c r="H91" s="37">
        <f t="shared" si="3"/>
        <v>0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1:19" ht="15">
      <c r="A92" s="180"/>
      <c r="B92" s="165"/>
      <c r="C92" s="165"/>
      <c r="D92" s="169"/>
      <c r="E92" s="15">
        <v>149</v>
      </c>
      <c r="F92" s="16" t="s">
        <v>43</v>
      </c>
      <c r="G92" s="17">
        <f t="shared" si="2"/>
        <v>0</v>
      </c>
      <c r="H92" s="37">
        <f t="shared" si="3"/>
        <v>0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">
      <c r="A93" s="180"/>
      <c r="B93" s="165"/>
      <c r="C93" s="165"/>
      <c r="D93" s="169"/>
      <c r="E93" s="15">
        <v>151</v>
      </c>
      <c r="F93" s="16" t="s">
        <v>44</v>
      </c>
      <c r="G93" s="17">
        <f t="shared" si="2"/>
        <v>0</v>
      </c>
      <c r="H93" s="37">
        <f t="shared" si="3"/>
        <v>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">
      <c r="A94" s="180"/>
      <c r="B94" s="165"/>
      <c r="C94" s="165"/>
      <c r="D94" s="169"/>
      <c r="E94" s="15">
        <v>152</v>
      </c>
      <c r="F94" s="16" t="s">
        <v>45</v>
      </c>
      <c r="G94" s="17">
        <f t="shared" si="2"/>
        <v>0</v>
      </c>
      <c r="H94" s="37">
        <f t="shared" si="3"/>
        <v>0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">
      <c r="A95" s="180"/>
      <c r="B95" s="165"/>
      <c r="C95" s="165"/>
      <c r="D95" s="169"/>
      <c r="E95" s="15">
        <v>153</v>
      </c>
      <c r="F95" s="16" t="s">
        <v>46</v>
      </c>
      <c r="G95" s="17">
        <f t="shared" si="2"/>
        <v>0</v>
      </c>
      <c r="H95" s="37">
        <f t="shared" si="3"/>
        <v>0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">
      <c r="A96" s="180"/>
      <c r="B96" s="165"/>
      <c r="C96" s="165"/>
      <c r="D96" s="169"/>
      <c r="E96" s="15">
        <v>154</v>
      </c>
      <c r="F96" s="16" t="s">
        <v>47</v>
      </c>
      <c r="G96" s="17">
        <f t="shared" si="2"/>
        <v>0</v>
      </c>
      <c r="H96" s="37">
        <f t="shared" si="3"/>
        <v>0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">
      <c r="A97" s="180"/>
      <c r="B97" s="165"/>
      <c r="C97" s="165"/>
      <c r="D97" s="169"/>
      <c r="E97" s="15">
        <v>156</v>
      </c>
      <c r="F97" s="16" t="s">
        <v>48</v>
      </c>
      <c r="G97" s="17">
        <f t="shared" si="2"/>
        <v>0</v>
      </c>
      <c r="H97" s="37">
        <f t="shared" si="3"/>
        <v>0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">
      <c r="A98" s="180"/>
      <c r="B98" s="165"/>
      <c r="C98" s="165"/>
      <c r="D98" s="169"/>
      <c r="E98" s="15">
        <v>159</v>
      </c>
      <c r="F98" s="16" t="s">
        <v>49</v>
      </c>
      <c r="G98" s="17">
        <f t="shared" si="2"/>
        <v>0</v>
      </c>
      <c r="H98" s="37">
        <f t="shared" si="3"/>
        <v>0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19" ht="15">
      <c r="A99" s="180"/>
      <c r="B99" s="165"/>
      <c r="C99" s="165"/>
      <c r="D99" s="169"/>
      <c r="E99" s="15">
        <v>161</v>
      </c>
      <c r="F99" s="16" t="s">
        <v>50</v>
      </c>
      <c r="G99" s="17">
        <f t="shared" si="2"/>
        <v>0</v>
      </c>
      <c r="H99" s="37">
        <f t="shared" si="3"/>
        <v>0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19" ht="15">
      <c r="A100" s="180"/>
      <c r="B100" s="165"/>
      <c r="C100" s="165"/>
      <c r="D100" s="169"/>
      <c r="E100" s="15">
        <v>162</v>
      </c>
      <c r="F100" s="19" t="s">
        <v>51</v>
      </c>
      <c r="G100" s="17">
        <f t="shared" si="2"/>
        <v>0</v>
      </c>
      <c r="H100" s="37">
        <f t="shared" si="3"/>
        <v>0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ht="15">
      <c r="A101" s="180"/>
      <c r="B101" s="165"/>
      <c r="C101" s="165"/>
      <c r="D101" s="169"/>
      <c r="E101" s="20">
        <v>165</v>
      </c>
      <c r="F101" s="21" t="s">
        <v>52</v>
      </c>
      <c r="G101" s="17">
        <f t="shared" si="2"/>
        <v>0</v>
      </c>
      <c r="H101" s="37">
        <f t="shared" si="3"/>
        <v>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19" ht="15">
      <c r="A102" s="180"/>
      <c r="B102" s="165"/>
      <c r="C102" s="165"/>
      <c r="D102" s="169"/>
      <c r="E102" s="22">
        <v>169</v>
      </c>
      <c r="F102" s="23" t="s">
        <v>53</v>
      </c>
      <c r="G102" s="17">
        <f t="shared" si="2"/>
        <v>0</v>
      </c>
      <c r="H102" s="37">
        <f t="shared" si="3"/>
        <v>0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ht="15">
      <c r="A103" s="180"/>
      <c r="B103" s="165"/>
      <c r="C103" s="165"/>
      <c r="D103" s="169"/>
      <c r="E103" s="24">
        <v>322</v>
      </c>
      <c r="F103" s="25" t="s">
        <v>54</v>
      </c>
      <c r="G103" s="17">
        <f t="shared" si="2"/>
        <v>0</v>
      </c>
      <c r="H103" s="37">
        <f t="shared" si="3"/>
        <v>0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ht="15">
      <c r="A104" s="180"/>
      <c r="B104" s="165"/>
      <c r="C104" s="165"/>
      <c r="D104" s="169"/>
      <c r="E104" s="26">
        <v>324</v>
      </c>
      <c r="F104" s="21" t="s">
        <v>55</v>
      </c>
      <c r="G104" s="17">
        <f t="shared" si="2"/>
        <v>0</v>
      </c>
      <c r="H104" s="37">
        <f t="shared" si="3"/>
        <v>0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ht="15">
      <c r="A105" s="180"/>
      <c r="B105" s="165"/>
      <c r="C105" s="165"/>
      <c r="D105" s="169"/>
      <c r="E105" s="26">
        <v>413</v>
      </c>
      <c r="F105" s="21" t="s">
        <v>56</v>
      </c>
      <c r="G105" s="17">
        <f t="shared" si="2"/>
        <v>0</v>
      </c>
      <c r="H105" s="37">
        <f t="shared" si="3"/>
        <v>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ht="25.5">
      <c r="A106" s="180"/>
      <c r="B106" s="165"/>
      <c r="C106" s="165"/>
      <c r="D106" s="169"/>
      <c r="E106" s="15">
        <v>414</v>
      </c>
      <c r="F106" s="27" t="s">
        <v>57</v>
      </c>
      <c r="G106" s="17">
        <f t="shared" si="2"/>
        <v>0</v>
      </c>
      <c r="H106" s="37">
        <f t="shared" si="3"/>
        <v>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ht="15">
      <c r="A107" s="180"/>
      <c r="B107" s="165"/>
      <c r="C107" s="165"/>
      <c r="D107" s="169"/>
      <c r="E107" s="28">
        <v>416</v>
      </c>
      <c r="F107" s="16" t="s">
        <v>58</v>
      </c>
      <c r="G107" s="17">
        <f t="shared" si="2"/>
        <v>0</v>
      </c>
      <c r="H107" s="37">
        <f t="shared" si="3"/>
        <v>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ht="25.5">
      <c r="A108" s="180"/>
      <c r="B108" s="165"/>
      <c r="C108" s="165"/>
      <c r="D108" s="169"/>
      <c r="E108" s="28">
        <v>418</v>
      </c>
      <c r="F108" s="18" t="s">
        <v>59</v>
      </c>
      <c r="G108" s="17">
        <f t="shared" si="2"/>
        <v>0</v>
      </c>
      <c r="H108" s="37">
        <f t="shared" si="3"/>
        <v>0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ht="15">
      <c r="A109" s="180"/>
      <c r="B109" s="165"/>
      <c r="C109" s="165"/>
      <c r="D109" s="169"/>
      <c r="E109" s="22">
        <v>419</v>
      </c>
      <c r="F109" s="29" t="s">
        <v>60</v>
      </c>
      <c r="G109" s="17">
        <f t="shared" si="2"/>
        <v>0</v>
      </c>
      <c r="H109" s="37">
        <f t="shared" si="3"/>
        <v>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ht="25.5">
      <c r="A110" s="180"/>
      <c r="B110" s="165"/>
      <c r="C110" s="165"/>
      <c r="D110" s="169"/>
      <c r="E110" s="24">
        <v>421</v>
      </c>
      <c r="F110" s="25" t="s">
        <v>61</v>
      </c>
      <c r="G110" s="17">
        <f t="shared" si="2"/>
        <v>0</v>
      </c>
      <c r="H110" s="37">
        <f t="shared" si="3"/>
        <v>0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ht="25.5">
      <c r="A111" s="181"/>
      <c r="B111" s="166"/>
      <c r="C111" s="166"/>
      <c r="D111" s="170"/>
      <c r="E111" s="24">
        <v>423</v>
      </c>
      <c r="F111" s="25" t="s">
        <v>62</v>
      </c>
      <c r="G111" s="17">
        <f t="shared" si="2"/>
        <v>0</v>
      </c>
      <c r="H111" s="37">
        <f t="shared" si="3"/>
        <v>0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ht="14.25">
      <c r="A112" s="171"/>
      <c r="B112" s="171"/>
      <c r="C112" s="171"/>
      <c r="D112" s="171"/>
      <c r="E112" s="41"/>
      <c r="F112" s="41" t="s">
        <v>63</v>
      </c>
      <c r="G112" s="17">
        <f>SUM(H112:S112)</f>
        <v>0</v>
      </c>
      <c r="H112" s="38">
        <f>SUM(H79:H111)</f>
        <v>0</v>
      </c>
      <c r="I112" s="38">
        <f t="shared" ref="I112:S112" si="4">SUM(I79:I111)</f>
        <v>0</v>
      </c>
      <c r="J112" s="38">
        <f t="shared" si="4"/>
        <v>0</v>
      </c>
      <c r="K112" s="38">
        <f t="shared" si="4"/>
        <v>0</v>
      </c>
      <c r="L112" s="38">
        <f t="shared" si="4"/>
        <v>0</v>
      </c>
      <c r="M112" s="38">
        <f t="shared" si="4"/>
        <v>0</v>
      </c>
      <c r="N112" s="38">
        <f t="shared" si="4"/>
        <v>0</v>
      </c>
      <c r="O112" s="38">
        <f t="shared" si="4"/>
        <v>0</v>
      </c>
      <c r="P112" s="38">
        <f t="shared" si="4"/>
        <v>0</v>
      </c>
      <c r="Q112" s="38">
        <f t="shared" si="4"/>
        <v>0</v>
      </c>
      <c r="R112" s="38">
        <f t="shared" si="4"/>
        <v>0</v>
      </c>
      <c r="S112" s="38">
        <f t="shared" si="4"/>
        <v>0</v>
      </c>
    </row>
    <row r="113" spans="3:16" ht="15">
      <c r="C113" s="2"/>
      <c r="D113" s="160"/>
      <c r="E113" s="160"/>
      <c r="F113" s="160"/>
      <c r="G113" s="2"/>
      <c r="H113" s="2"/>
      <c r="I113" s="30"/>
      <c r="J113" s="30"/>
      <c r="K113" s="31"/>
      <c r="L113" s="172"/>
      <c r="M113" s="172"/>
      <c r="N113" s="172"/>
      <c r="O113" s="172"/>
      <c r="P113" s="172"/>
    </row>
    <row r="114" spans="3:16" ht="15.75">
      <c r="D114" s="161" t="s">
        <v>64</v>
      </c>
      <c r="E114" s="161"/>
      <c r="F114" s="161"/>
      <c r="G114" s="1" t="s">
        <v>65</v>
      </c>
      <c r="J114" s="32"/>
      <c r="K114" s="33"/>
    </row>
    <row r="115" spans="3:16">
      <c r="G115" s="159" t="s">
        <v>66</v>
      </c>
      <c r="H115" s="159"/>
      <c r="J115" s="1" t="s">
        <v>67</v>
      </c>
    </row>
    <row r="116" spans="3:16" ht="15">
      <c r="F116" s="34"/>
      <c r="G116" s="162" t="s">
        <v>68</v>
      </c>
      <c r="H116" s="162"/>
    </row>
    <row r="117" spans="3:16" ht="15.75">
      <c r="D117" s="161" t="s">
        <v>69</v>
      </c>
      <c r="E117" s="161"/>
      <c r="F117" s="161"/>
      <c r="G117" s="1" t="s">
        <v>65</v>
      </c>
      <c r="J117" s="32"/>
      <c r="K117" s="33"/>
    </row>
    <row r="118" spans="3:16">
      <c r="G118" s="159" t="s">
        <v>66</v>
      </c>
      <c r="H118" s="159"/>
      <c r="J118" s="1" t="s">
        <v>67</v>
      </c>
    </row>
  </sheetData>
  <mergeCells count="68">
    <mergeCell ref="L113:P113"/>
    <mergeCell ref="D114:F114"/>
    <mergeCell ref="G116:H116"/>
    <mergeCell ref="D117:F117"/>
    <mergeCell ref="G118:H118"/>
    <mergeCell ref="D113:F113"/>
    <mergeCell ref="G115:H115"/>
    <mergeCell ref="S76:S78"/>
    <mergeCell ref="C77:C111"/>
    <mergeCell ref="D77:E77"/>
    <mergeCell ref="D78:D111"/>
    <mergeCell ref="N76:N78"/>
    <mergeCell ref="O76:O78"/>
    <mergeCell ref="P76:P78"/>
    <mergeCell ref="Q76:Q78"/>
    <mergeCell ref="I76:I78"/>
    <mergeCell ref="J76:J78"/>
    <mergeCell ref="K76:K78"/>
    <mergeCell ref="L76:L78"/>
    <mergeCell ref="R76:R78"/>
    <mergeCell ref="M76:M78"/>
    <mergeCell ref="H76:H78"/>
    <mergeCell ref="A2:G2"/>
    <mergeCell ref="A3:G3"/>
    <mergeCell ref="A6:S6"/>
    <mergeCell ref="A14:E14"/>
    <mergeCell ref="F14:F18"/>
    <mergeCell ref="G14:G18"/>
    <mergeCell ref="H14:S15"/>
    <mergeCell ref="B15:E15"/>
    <mergeCell ref="A15:A52"/>
    <mergeCell ref="B16:B52"/>
    <mergeCell ref="S16:S18"/>
    <mergeCell ref="D17:E17"/>
    <mergeCell ref="M16:M18"/>
    <mergeCell ref="N16:N18"/>
    <mergeCell ref="O16:O18"/>
    <mergeCell ref="P16:P18"/>
    <mergeCell ref="Q16:Q18"/>
    <mergeCell ref="R16:R18"/>
    <mergeCell ref="C16:E16"/>
    <mergeCell ref="H16:H18"/>
    <mergeCell ref="D54:F54"/>
    <mergeCell ref="C17:C52"/>
    <mergeCell ref="D18:D52"/>
    <mergeCell ref="A53:D53"/>
    <mergeCell ref="L54:P54"/>
    <mergeCell ref="D55:F55"/>
    <mergeCell ref="I16:I18"/>
    <mergeCell ref="J16:J18"/>
    <mergeCell ref="K16:K18"/>
    <mergeCell ref="L16:L18"/>
    <mergeCell ref="G59:H59"/>
    <mergeCell ref="A112:D112"/>
    <mergeCell ref="G56:H56"/>
    <mergeCell ref="G57:H57"/>
    <mergeCell ref="D58:F58"/>
    <mergeCell ref="A62:G62"/>
    <mergeCell ref="A63:G63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</mergeCells>
  <pageMargins left="0.7" right="0.7" top="0.75" bottom="0.75" header="0.3" footer="0.3"/>
  <pageSetup paperSize="9"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view="pageBreakPreview" topLeftCell="A10" zoomScale="60" zoomScaleNormal="100" workbookViewId="0">
      <selection activeCell="A6" sqref="A6:S6"/>
    </sheetView>
  </sheetViews>
  <sheetFormatPr defaultColWidth="9.140625" defaultRowHeight="12.75"/>
  <cols>
    <col min="1" max="1" width="4.42578125" style="1" customWidth="1"/>
    <col min="2" max="2" width="6.140625" style="1" customWidth="1"/>
    <col min="3" max="3" width="4.5703125" style="1" customWidth="1"/>
    <col min="4" max="4" width="5.28515625" style="1" customWidth="1"/>
    <col min="5" max="5" width="10.140625" style="1" customWidth="1"/>
    <col min="6" max="6" width="48.85546875" style="1" customWidth="1"/>
    <col min="7" max="7" width="11.28515625" style="1" customWidth="1"/>
    <col min="8" max="19" width="9.85546875" style="1" customWidth="1"/>
    <col min="20" max="16384" width="9.140625" style="1"/>
  </cols>
  <sheetData>
    <row r="1" spans="1:19" ht="15">
      <c r="O1" s="2"/>
      <c r="S1" s="3" t="s">
        <v>0</v>
      </c>
    </row>
    <row r="2" spans="1:19" ht="18.75">
      <c r="A2" s="182"/>
      <c r="B2" s="182"/>
      <c r="C2" s="182"/>
      <c r="D2" s="182"/>
      <c r="E2" s="182"/>
      <c r="F2" s="182"/>
      <c r="G2" s="182"/>
      <c r="O2" s="4"/>
      <c r="P2" s="5"/>
      <c r="S2" s="3" t="s">
        <v>1</v>
      </c>
    </row>
    <row r="3" spans="1:19" ht="18.75">
      <c r="A3" s="173"/>
      <c r="B3" s="173"/>
      <c r="C3" s="173"/>
      <c r="D3" s="173"/>
      <c r="E3" s="173"/>
      <c r="F3" s="173"/>
      <c r="G3" s="173"/>
      <c r="O3" s="4"/>
      <c r="P3" s="5"/>
      <c r="S3" s="3" t="s">
        <v>2</v>
      </c>
    </row>
    <row r="4" spans="1:19" ht="18.75">
      <c r="A4" s="40"/>
      <c r="B4" s="40"/>
      <c r="C4" s="40"/>
      <c r="D4" s="40"/>
      <c r="E4" s="40"/>
      <c r="F4" s="40"/>
      <c r="G4" s="40"/>
      <c r="O4" s="4"/>
      <c r="P4" s="5"/>
      <c r="S4" s="1" t="s">
        <v>3</v>
      </c>
    </row>
    <row r="5" spans="1:19" ht="18.75">
      <c r="A5" s="40"/>
      <c r="B5" s="40"/>
      <c r="C5" s="40"/>
      <c r="D5" s="40"/>
      <c r="E5" s="40"/>
      <c r="F5" s="40"/>
      <c r="G5" s="40"/>
      <c r="O5" s="4"/>
      <c r="P5" s="5"/>
      <c r="Q5" s="5"/>
      <c r="R5" s="5"/>
      <c r="S5" s="3"/>
    </row>
    <row r="6" spans="1:19" ht="15.75">
      <c r="A6" s="183" t="s">
        <v>96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ht="15.75">
      <c r="A7" s="42"/>
      <c r="B7" s="43"/>
      <c r="C7" s="6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25">
      <c r="A8" s="7"/>
      <c r="B8" s="8" t="s">
        <v>5</v>
      </c>
      <c r="C8" s="9" t="s">
        <v>6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>
      <c r="A9" s="7"/>
      <c r="B9" s="7"/>
      <c r="C9" s="11" t="s">
        <v>76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4.25">
      <c r="A10" s="7"/>
      <c r="B10" s="7"/>
      <c r="C10" s="11" t="s">
        <v>7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>
      <c r="A11" s="12"/>
      <c r="B11" s="12"/>
      <c r="C11" s="11" t="s">
        <v>8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/>
      <c r="B12" s="12"/>
      <c r="C12" s="11" t="s">
        <v>92</v>
      </c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2.5">
      <c r="A13" s="12"/>
      <c r="B13" s="12"/>
      <c r="C13" s="44" t="s">
        <v>80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176" t="s">
        <v>9</v>
      </c>
      <c r="B14" s="177"/>
      <c r="C14" s="177"/>
      <c r="D14" s="177"/>
      <c r="E14" s="177"/>
      <c r="F14" s="178" t="s">
        <v>10</v>
      </c>
      <c r="G14" s="178" t="s">
        <v>11</v>
      </c>
      <c r="H14" s="167" t="s">
        <v>12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A15" s="179" t="s">
        <v>13</v>
      </c>
      <c r="B15" s="167" t="s">
        <v>14</v>
      </c>
      <c r="C15" s="167"/>
      <c r="D15" s="167"/>
      <c r="E15" s="167"/>
      <c r="F15" s="178"/>
      <c r="G15" s="178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A16" s="180"/>
      <c r="B16" s="164"/>
      <c r="C16" s="167" t="s">
        <v>15</v>
      </c>
      <c r="D16" s="167"/>
      <c r="E16" s="167"/>
      <c r="F16" s="178"/>
      <c r="G16" s="178"/>
      <c r="H16" s="163" t="s">
        <v>16</v>
      </c>
      <c r="I16" s="163" t="s">
        <v>17</v>
      </c>
      <c r="J16" s="163" t="s">
        <v>18</v>
      </c>
      <c r="K16" s="163" t="s">
        <v>19</v>
      </c>
      <c r="L16" s="163" t="s">
        <v>20</v>
      </c>
      <c r="M16" s="163" t="s">
        <v>21</v>
      </c>
      <c r="N16" s="163" t="s">
        <v>22</v>
      </c>
      <c r="O16" s="163" t="s">
        <v>23</v>
      </c>
      <c r="P16" s="163" t="s">
        <v>24</v>
      </c>
      <c r="Q16" s="163" t="s">
        <v>25</v>
      </c>
      <c r="R16" s="163" t="s">
        <v>26</v>
      </c>
      <c r="S16" s="163" t="s">
        <v>27</v>
      </c>
    </row>
    <row r="17" spans="1:19">
      <c r="A17" s="180"/>
      <c r="B17" s="165"/>
      <c r="C17" s="164"/>
      <c r="D17" s="167" t="s">
        <v>28</v>
      </c>
      <c r="E17" s="167"/>
      <c r="F17" s="178"/>
      <c r="G17" s="17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>
      <c r="A18" s="180"/>
      <c r="B18" s="165"/>
      <c r="C18" s="165"/>
      <c r="D18" s="168"/>
      <c r="E18" s="14" t="s">
        <v>29</v>
      </c>
      <c r="F18" s="178"/>
      <c r="G18" s="178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ht="14.25">
      <c r="A19" s="180"/>
      <c r="B19" s="165"/>
      <c r="C19" s="165"/>
      <c r="D19" s="169"/>
      <c r="E19" s="15">
        <v>111</v>
      </c>
      <c r="F19" s="16" t="s">
        <v>30</v>
      </c>
      <c r="G19" s="17">
        <f>SUM(H19:S19)</f>
        <v>0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ht="14.25">
      <c r="A20" s="180"/>
      <c r="B20" s="165"/>
      <c r="C20" s="165"/>
      <c r="D20" s="169"/>
      <c r="E20" s="15">
        <v>112</v>
      </c>
      <c r="F20" s="18" t="s">
        <v>31</v>
      </c>
      <c r="G20" s="17">
        <f t="shared" ref="G20:G52" si="0">SUM(H20:S20)</f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180"/>
      <c r="B21" s="165"/>
      <c r="C21" s="165"/>
      <c r="D21" s="169"/>
      <c r="E21" s="15">
        <v>113</v>
      </c>
      <c r="F21" s="18" t="s">
        <v>32</v>
      </c>
      <c r="G21" s="17">
        <f t="shared" si="0"/>
        <v>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14.25">
      <c r="A22" s="180"/>
      <c r="B22" s="165"/>
      <c r="C22" s="165"/>
      <c r="D22" s="169"/>
      <c r="E22" s="15">
        <v>116</v>
      </c>
      <c r="F22" s="18" t="s">
        <v>78</v>
      </c>
      <c r="G22" s="17">
        <f t="shared" si="0"/>
        <v>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4.25">
      <c r="A23" s="180"/>
      <c r="B23" s="165"/>
      <c r="C23" s="165"/>
      <c r="D23" s="169"/>
      <c r="E23" s="15">
        <v>121</v>
      </c>
      <c r="F23" s="18" t="s">
        <v>33</v>
      </c>
      <c r="G23" s="17">
        <f t="shared" si="0"/>
        <v>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ht="25.5">
      <c r="A24" s="180"/>
      <c r="B24" s="165"/>
      <c r="C24" s="165"/>
      <c r="D24" s="169"/>
      <c r="E24" s="15">
        <v>122</v>
      </c>
      <c r="F24" s="18" t="s">
        <v>34</v>
      </c>
      <c r="G24" s="17">
        <f t="shared" si="0"/>
        <v>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14.25">
      <c r="A25" s="180"/>
      <c r="B25" s="165"/>
      <c r="C25" s="165"/>
      <c r="D25" s="169"/>
      <c r="E25" s="15">
        <v>123</v>
      </c>
      <c r="F25" s="18" t="s">
        <v>35</v>
      </c>
      <c r="G25" s="17">
        <f t="shared" si="0"/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25.5">
      <c r="A26" s="180"/>
      <c r="B26" s="165"/>
      <c r="C26" s="165"/>
      <c r="D26" s="169"/>
      <c r="E26" s="15">
        <v>124</v>
      </c>
      <c r="F26" s="16" t="s">
        <v>36</v>
      </c>
      <c r="G26" s="17">
        <f t="shared" si="0"/>
        <v>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14.25">
      <c r="A27" s="180"/>
      <c r="B27" s="165"/>
      <c r="C27" s="165"/>
      <c r="D27" s="169"/>
      <c r="E27" s="15">
        <v>131</v>
      </c>
      <c r="F27" s="16" t="s">
        <v>37</v>
      </c>
      <c r="G27" s="17">
        <f t="shared" si="0"/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4.25">
      <c r="A28" s="180"/>
      <c r="B28" s="165"/>
      <c r="C28" s="165"/>
      <c r="D28" s="169"/>
      <c r="E28" s="15">
        <v>135</v>
      </c>
      <c r="F28" s="16" t="s">
        <v>38</v>
      </c>
      <c r="G28" s="17">
        <f t="shared" si="0"/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5.5">
      <c r="A29" s="180"/>
      <c r="B29" s="165"/>
      <c r="C29" s="165"/>
      <c r="D29" s="169"/>
      <c r="E29" s="15">
        <v>136</v>
      </c>
      <c r="F29" s="16" t="s">
        <v>39</v>
      </c>
      <c r="G29" s="17">
        <f t="shared" si="0"/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4.25">
      <c r="A30" s="180"/>
      <c r="B30" s="165"/>
      <c r="C30" s="165"/>
      <c r="D30" s="169"/>
      <c r="E30" s="15">
        <v>141</v>
      </c>
      <c r="F30" s="16" t="s">
        <v>40</v>
      </c>
      <c r="G30" s="17">
        <f t="shared" si="0"/>
        <v>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5.5">
      <c r="A31" s="180"/>
      <c r="B31" s="165"/>
      <c r="C31" s="165"/>
      <c r="D31" s="169"/>
      <c r="E31" s="15">
        <v>142</v>
      </c>
      <c r="F31" s="16" t="s">
        <v>41</v>
      </c>
      <c r="G31" s="17">
        <f t="shared" si="0"/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4.25">
      <c r="A32" s="180"/>
      <c r="B32" s="165"/>
      <c r="C32" s="165"/>
      <c r="D32" s="169"/>
      <c r="E32" s="15">
        <v>144</v>
      </c>
      <c r="F32" s="16" t="s">
        <v>42</v>
      </c>
      <c r="G32" s="17">
        <f t="shared" si="0"/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4.25">
      <c r="A33" s="180"/>
      <c r="B33" s="165"/>
      <c r="C33" s="165"/>
      <c r="D33" s="169"/>
      <c r="E33" s="15">
        <v>149</v>
      </c>
      <c r="F33" s="16" t="s">
        <v>43</v>
      </c>
      <c r="G33" s="17">
        <f t="shared" si="0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4.25">
      <c r="A34" s="180"/>
      <c r="B34" s="165"/>
      <c r="C34" s="165"/>
      <c r="D34" s="169"/>
      <c r="E34" s="15">
        <v>151</v>
      </c>
      <c r="F34" s="16" t="s">
        <v>44</v>
      </c>
      <c r="G34" s="17">
        <f t="shared" si="0"/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25">
      <c r="A35" s="180"/>
      <c r="B35" s="165"/>
      <c r="C35" s="165"/>
      <c r="D35" s="169"/>
      <c r="E35" s="15">
        <v>152</v>
      </c>
      <c r="F35" s="16" t="s">
        <v>45</v>
      </c>
      <c r="G35" s="17">
        <f t="shared" si="0"/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4.25">
      <c r="A36" s="180"/>
      <c r="B36" s="165"/>
      <c r="C36" s="165"/>
      <c r="D36" s="169"/>
      <c r="E36" s="15">
        <v>153</v>
      </c>
      <c r="F36" s="16" t="s">
        <v>46</v>
      </c>
      <c r="G36" s="17">
        <f t="shared" si="0"/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4.25">
      <c r="A37" s="180"/>
      <c r="B37" s="165"/>
      <c r="C37" s="165"/>
      <c r="D37" s="169"/>
      <c r="E37" s="15">
        <v>154</v>
      </c>
      <c r="F37" s="16" t="s">
        <v>47</v>
      </c>
      <c r="G37" s="17">
        <f t="shared" si="0"/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4.25">
      <c r="A38" s="180"/>
      <c r="B38" s="165"/>
      <c r="C38" s="165"/>
      <c r="D38" s="169"/>
      <c r="E38" s="15">
        <v>156</v>
      </c>
      <c r="F38" s="16" t="s">
        <v>48</v>
      </c>
      <c r="G38" s="17">
        <f t="shared" si="0"/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4.25">
      <c r="A39" s="180"/>
      <c r="B39" s="165"/>
      <c r="C39" s="165"/>
      <c r="D39" s="169"/>
      <c r="E39" s="15">
        <v>159</v>
      </c>
      <c r="F39" s="16" t="s">
        <v>49</v>
      </c>
      <c r="G39" s="17">
        <f t="shared" si="0"/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4.25">
      <c r="A40" s="180"/>
      <c r="B40" s="165"/>
      <c r="C40" s="165"/>
      <c r="D40" s="169"/>
      <c r="E40" s="15">
        <v>161</v>
      </c>
      <c r="F40" s="16" t="s">
        <v>50</v>
      </c>
      <c r="G40" s="17">
        <f t="shared" si="0"/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25.5">
      <c r="A41" s="180"/>
      <c r="B41" s="165"/>
      <c r="C41" s="165"/>
      <c r="D41" s="169"/>
      <c r="E41" s="15">
        <v>162</v>
      </c>
      <c r="F41" s="19" t="s">
        <v>51</v>
      </c>
      <c r="G41" s="17">
        <f t="shared" si="0"/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25.5">
      <c r="A42" s="180"/>
      <c r="B42" s="165"/>
      <c r="C42" s="165"/>
      <c r="D42" s="169"/>
      <c r="E42" s="20">
        <v>165</v>
      </c>
      <c r="F42" s="21" t="s">
        <v>52</v>
      </c>
      <c r="G42" s="17">
        <f t="shared" si="0"/>
        <v>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4.25">
      <c r="A43" s="180"/>
      <c r="B43" s="165"/>
      <c r="C43" s="165"/>
      <c r="D43" s="169"/>
      <c r="E43" s="22">
        <v>169</v>
      </c>
      <c r="F43" s="23" t="s">
        <v>53</v>
      </c>
      <c r="G43" s="17">
        <f t="shared" si="0"/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14.25">
      <c r="A44" s="180"/>
      <c r="B44" s="165"/>
      <c r="C44" s="165"/>
      <c r="D44" s="169"/>
      <c r="E44" s="24">
        <v>322</v>
      </c>
      <c r="F44" s="25" t="s">
        <v>54</v>
      </c>
      <c r="G44" s="17">
        <f t="shared" si="0"/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4.25">
      <c r="A45" s="180"/>
      <c r="B45" s="165"/>
      <c r="C45" s="165"/>
      <c r="D45" s="169"/>
      <c r="E45" s="26">
        <v>324</v>
      </c>
      <c r="F45" s="21" t="s">
        <v>55</v>
      </c>
      <c r="G45" s="17">
        <f t="shared" si="0"/>
        <v>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14.25">
      <c r="A46" s="180"/>
      <c r="B46" s="165"/>
      <c r="C46" s="165"/>
      <c r="D46" s="169"/>
      <c r="E46" s="26">
        <v>413</v>
      </c>
      <c r="F46" s="21" t="s">
        <v>56</v>
      </c>
      <c r="G46" s="17">
        <f t="shared" si="0"/>
        <v>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25.5">
      <c r="A47" s="180"/>
      <c r="B47" s="165"/>
      <c r="C47" s="165"/>
      <c r="D47" s="169"/>
      <c r="E47" s="15">
        <v>414</v>
      </c>
      <c r="F47" s="27" t="s">
        <v>57</v>
      </c>
      <c r="G47" s="17">
        <f t="shared" si="0"/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4.25">
      <c r="A48" s="180"/>
      <c r="B48" s="165"/>
      <c r="C48" s="165"/>
      <c r="D48" s="169"/>
      <c r="E48" s="28">
        <v>416</v>
      </c>
      <c r="F48" s="16" t="s">
        <v>58</v>
      </c>
      <c r="G48" s="17">
        <f t="shared" si="0"/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20" ht="25.5">
      <c r="A49" s="180"/>
      <c r="B49" s="165"/>
      <c r="C49" s="165"/>
      <c r="D49" s="169"/>
      <c r="E49" s="28">
        <v>418</v>
      </c>
      <c r="F49" s="18" t="s">
        <v>59</v>
      </c>
      <c r="G49" s="17">
        <f t="shared" si="0"/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20" ht="17.25" customHeight="1">
      <c r="A50" s="180"/>
      <c r="B50" s="165"/>
      <c r="C50" s="165"/>
      <c r="D50" s="169"/>
      <c r="E50" s="22">
        <v>419</v>
      </c>
      <c r="F50" s="29" t="s">
        <v>60</v>
      </c>
      <c r="G50" s="17">
        <f t="shared" si="0"/>
        <v>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20" ht="31.5" customHeight="1">
      <c r="A51" s="180"/>
      <c r="B51" s="165"/>
      <c r="C51" s="165"/>
      <c r="D51" s="169"/>
      <c r="E51" s="24">
        <v>421</v>
      </c>
      <c r="F51" s="25" t="s">
        <v>61</v>
      </c>
      <c r="G51" s="17">
        <f t="shared" si="0"/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20" ht="27" customHeight="1">
      <c r="A52" s="181"/>
      <c r="B52" s="166"/>
      <c r="C52" s="166"/>
      <c r="D52" s="170"/>
      <c r="E52" s="24">
        <v>423</v>
      </c>
      <c r="F52" s="25" t="s">
        <v>62</v>
      </c>
      <c r="G52" s="17">
        <f t="shared" si="0"/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20" ht="28.5" customHeight="1">
      <c r="A53" s="171"/>
      <c r="B53" s="171"/>
      <c r="C53" s="171"/>
      <c r="D53" s="171"/>
      <c r="E53" s="41"/>
      <c r="F53" s="41" t="s">
        <v>63</v>
      </c>
      <c r="G53" s="17">
        <f>SUM(H53:S53)</f>
        <v>0</v>
      </c>
      <c r="H53" s="38">
        <f>SUM(H19:H52)</f>
        <v>0</v>
      </c>
      <c r="I53" s="38">
        <f>SUM(I19:I52)</f>
        <v>0</v>
      </c>
      <c r="J53" s="38">
        <f t="shared" ref="J53:S53" si="1">SUM(J19:J52)</f>
        <v>0</v>
      </c>
      <c r="K53" s="38">
        <f t="shared" si="1"/>
        <v>0</v>
      </c>
      <c r="L53" s="38">
        <f t="shared" si="1"/>
        <v>0</v>
      </c>
      <c r="M53" s="38">
        <f t="shared" si="1"/>
        <v>0</v>
      </c>
      <c r="N53" s="38">
        <f t="shared" si="1"/>
        <v>0</v>
      </c>
      <c r="O53" s="38">
        <f t="shared" si="1"/>
        <v>0</v>
      </c>
      <c r="P53" s="38">
        <f t="shared" si="1"/>
        <v>0</v>
      </c>
      <c r="Q53" s="38">
        <f t="shared" si="1"/>
        <v>0</v>
      </c>
      <c r="R53" s="38">
        <f t="shared" si="1"/>
        <v>0</v>
      </c>
      <c r="S53" s="38">
        <f t="shared" si="1"/>
        <v>0</v>
      </c>
    </row>
    <row r="54" spans="1:20" ht="19.5" customHeight="1">
      <c r="C54" s="2"/>
      <c r="D54" s="160"/>
      <c r="E54" s="160"/>
      <c r="F54" s="160"/>
      <c r="G54" s="2"/>
      <c r="H54" s="2"/>
      <c r="I54" s="30"/>
      <c r="J54" s="30"/>
      <c r="K54" s="31"/>
      <c r="L54" s="172"/>
      <c r="M54" s="172"/>
      <c r="N54" s="172"/>
      <c r="O54" s="172"/>
      <c r="P54" s="172"/>
    </row>
    <row r="55" spans="1:20" ht="95.25" customHeight="1">
      <c r="D55" s="161" t="s">
        <v>64</v>
      </c>
      <c r="E55" s="161"/>
      <c r="F55" s="161"/>
      <c r="G55" s="1" t="s">
        <v>65</v>
      </c>
      <c r="J55" s="32"/>
      <c r="K55" s="33"/>
    </row>
    <row r="56" spans="1:20" ht="17.25" customHeight="1">
      <c r="G56" s="159" t="s">
        <v>66</v>
      </c>
      <c r="H56" s="159"/>
      <c r="J56" s="1" t="s">
        <v>67</v>
      </c>
    </row>
    <row r="57" spans="1:20" ht="15.75" customHeight="1">
      <c r="F57" s="34"/>
      <c r="G57" s="162" t="s">
        <v>68</v>
      </c>
      <c r="H57" s="162"/>
    </row>
    <row r="58" spans="1:20" ht="49.5" customHeight="1">
      <c r="D58" s="161" t="s">
        <v>69</v>
      </c>
      <c r="E58" s="161"/>
      <c r="F58" s="161"/>
      <c r="G58" s="1" t="s">
        <v>65</v>
      </c>
      <c r="J58" s="32"/>
      <c r="K58" s="33"/>
    </row>
    <row r="59" spans="1:20" ht="15.75" customHeight="1">
      <c r="G59" s="159" t="s">
        <v>66</v>
      </c>
      <c r="H59" s="159"/>
      <c r="J59" s="1" t="s">
        <v>67</v>
      </c>
      <c r="T59" s="35"/>
    </row>
    <row r="60" spans="1:20" ht="31.5" customHeight="1"/>
    <row r="61" spans="1:20" ht="15.75" customHeight="1">
      <c r="O61" s="2"/>
      <c r="S61" s="3" t="s">
        <v>70</v>
      </c>
    </row>
    <row r="62" spans="1:20" ht="15.75" customHeight="1">
      <c r="A62" s="182"/>
      <c r="B62" s="182"/>
      <c r="C62" s="182"/>
      <c r="D62" s="182"/>
      <c r="E62" s="182"/>
      <c r="F62" s="182"/>
      <c r="G62" s="182"/>
      <c r="O62" s="4"/>
      <c r="P62" s="5"/>
      <c r="S62" s="3" t="s">
        <v>1</v>
      </c>
    </row>
    <row r="63" spans="1:20" ht="15.75" customHeight="1">
      <c r="A63" s="173"/>
      <c r="B63" s="173"/>
      <c r="C63" s="173"/>
      <c r="D63" s="173"/>
      <c r="E63" s="173"/>
      <c r="F63" s="173"/>
      <c r="G63" s="173"/>
      <c r="O63" s="4"/>
      <c r="P63" s="5"/>
      <c r="S63" s="3" t="s">
        <v>2</v>
      </c>
      <c r="T63" s="36"/>
    </row>
    <row r="64" spans="1:20" ht="12" customHeight="1">
      <c r="A64" s="40"/>
      <c r="B64" s="40"/>
      <c r="C64" s="40"/>
      <c r="D64" s="40"/>
      <c r="E64" s="40"/>
      <c r="F64" s="40"/>
      <c r="G64" s="40"/>
      <c r="O64" s="4"/>
      <c r="P64" s="5"/>
      <c r="S64" s="1" t="s">
        <v>3</v>
      </c>
    </row>
    <row r="65" spans="1:19" ht="18.75">
      <c r="A65" s="40"/>
      <c r="B65" s="40"/>
      <c r="C65" s="40"/>
      <c r="D65" s="40"/>
      <c r="E65" s="40"/>
      <c r="F65" s="40"/>
      <c r="G65" s="40"/>
      <c r="O65" s="4"/>
      <c r="P65" s="5"/>
      <c r="Q65" s="5"/>
      <c r="R65" s="5"/>
      <c r="S65" s="3"/>
    </row>
    <row r="66" spans="1:19" ht="15.75">
      <c r="A66" s="174" t="s">
        <v>71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>
      <c r="A67" s="42"/>
      <c r="B67" s="43"/>
      <c r="C67" s="6" t="s">
        <v>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4.25">
      <c r="A68" s="7"/>
      <c r="B68" s="8" t="s">
        <v>5</v>
      </c>
      <c r="C68" s="9" t="s">
        <v>6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4.25">
      <c r="A69" s="7"/>
      <c r="B69" s="7"/>
      <c r="C69" s="11" t="s">
        <v>76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4.25">
      <c r="A70" s="7"/>
      <c r="B70" s="7"/>
      <c r="C70" s="11" t="s">
        <v>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.75">
      <c r="A71" s="12"/>
      <c r="B71" s="12"/>
      <c r="C71" s="11" t="s">
        <v>8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.75">
      <c r="A72" s="12"/>
      <c r="B72" s="12"/>
      <c r="C72" s="11" t="s">
        <v>72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5.75">
      <c r="A73" s="12"/>
      <c r="B73" s="12"/>
      <c r="C73" s="1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>
      <c r="A74" s="176" t="s">
        <v>9</v>
      </c>
      <c r="B74" s="177"/>
      <c r="C74" s="177"/>
      <c r="D74" s="177"/>
      <c r="E74" s="177"/>
      <c r="F74" s="178" t="s">
        <v>10</v>
      </c>
      <c r="G74" s="178" t="s">
        <v>11</v>
      </c>
      <c r="H74" s="167" t="s">
        <v>12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5" spans="1:19">
      <c r="A75" s="179" t="s">
        <v>13</v>
      </c>
      <c r="B75" s="167" t="s">
        <v>14</v>
      </c>
      <c r="C75" s="167"/>
      <c r="D75" s="167"/>
      <c r="E75" s="167"/>
      <c r="F75" s="178"/>
      <c r="G75" s="178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</row>
    <row r="76" spans="1:19">
      <c r="A76" s="180"/>
      <c r="B76" s="164"/>
      <c r="C76" s="167" t="s">
        <v>15</v>
      </c>
      <c r="D76" s="167"/>
      <c r="E76" s="167"/>
      <c r="F76" s="178"/>
      <c r="G76" s="178"/>
      <c r="H76" s="163" t="s">
        <v>16</v>
      </c>
      <c r="I76" s="163" t="s">
        <v>17</v>
      </c>
      <c r="J76" s="163" t="s">
        <v>18</v>
      </c>
      <c r="K76" s="163" t="s">
        <v>19</v>
      </c>
      <c r="L76" s="163" t="s">
        <v>20</v>
      </c>
      <c r="M76" s="163" t="s">
        <v>21</v>
      </c>
      <c r="N76" s="163" t="s">
        <v>22</v>
      </c>
      <c r="O76" s="163" t="s">
        <v>23</v>
      </c>
      <c r="P76" s="163" t="s">
        <v>24</v>
      </c>
      <c r="Q76" s="163" t="s">
        <v>25</v>
      </c>
      <c r="R76" s="163" t="s">
        <v>26</v>
      </c>
      <c r="S76" s="163" t="s">
        <v>27</v>
      </c>
    </row>
    <row r="77" spans="1:19">
      <c r="A77" s="180"/>
      <c r="B77" s="165"/>
      <c r="C77" s="164"/>
      <c r="D77" s="167" t="s">
        <v>28</v>
      </c>
      <c r="E77" s="167"/>
      <c r="F77" s="178"/>
      <c r="G77" s="178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>
      <c r="A78" s="180"/>
      <c r="B78" s="165"/>
      <c r="C78" s="165"/>
      <c r="D78" s="168"/>
      <c r="E78" s="14" t="s">
        <v>29</v>
      </c>
      <c r="F78" s="178"/>
      <c r="G78" s="178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ht="15">
      <c r="A79" s="180"/>
      <c r="B79" s="165"/>
      <c r="C79" s="165"/>
      <c r="D79" s="169"/>
      <c r="E79" s="15">
        <v>111</v>
      </c>
      <c r="F79" s="16" t="s">
        <v>30</v>
      </c>
      <c r="G79" s="17">
        <f>SUM(H79:S79)</f>
        <v>0</v>
      </c>
      <c r="H79" s="37">
        <f>G19</f>
        <v>0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1:19" ht="15">
      <c r="A80" s="180"/>
      <c r="B80" s="165"/>
      <c r="C80" s="165"/>
      <c r="D80" s="169"/>
      <c r="E80" s="15">
        <v>112</v>
      </c>
      <c r="F80" s="18" t="s">
        <v>31</v>
      </c>
      <c r="G80" s="17">
        <f t="shared" ref="G80:G111" si="2">SUM(H80:S80)</f>
        <v>0</v>
      </c>
      <c r="H80" s="37">
        <f>G20</f>
        <v>0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ht="15">
      <c r="A81" s="180"/>
      <c r="B81" s="165"/>
      <c r="C81" s="165"/>
      <c r="D81" s="169"/>
      <c r="E81" s="15">
        <v>113</v>
      </c>
      <c r="F81" s="18" t="s">
        <v>32</v>
      </c>
      <c r="G81" s="17">
        <f t="shared" si="2"/>
        <v>0</v>
      </c>
      <c r="H81" s="37">
        <f>G21</f>
        <v>0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1:19" ht="15">
      <c r="A82" s="180"/>
      <c r="B82" s="165"/>
      <c r="C82" s="165"/>
      <c r="D82" s="169"/>
      <c r="E82" s="15">
        <v>121</v>
      </c>
      <c r="F82" s="18" t="s">
        <v>33</v>
      </c>
      <c r="G82" s="17">
        <f t="shared" si="2"/>
        <v>0</v>
      </c>
      <c r="H82" s="37">
        <f>G23</f>
        <v>0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ht="25.5">
      <c r="A83" s="180"/>
      <c r="B83" s="165"/>
      <c r="C83" s="165"/>
      <c r="D83" s="169"/>
      <c r="E83" s="15">
        <v>122</v>
      </c>
      <c r="F83" s="18" t="s">
        <v>34</v>
      </c>
      <c r="G83" s="17">
        <f t="shared" si="2"/>
        <v>0</v>
      </c>
      <c r="H83" s="37">
        <f t="shared" ref="H83:H111" si="3">G24</f>
        <v>0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5">
      <c r="A84" s="180"/>
      <c r="B84" s="165"/>
      <c r="C84" s="165"/>
      <c r="D84" s="169"/>
      <c r="E84" s="15">
        <v>123</v>
      </c>
      <c r="F84" s="18" t="s">
        <v>35</v>
      </c>
      <c r="G84" s="17">
        <f t="shared" si="2"/>
        <v>0</v>
      </c>
      <c r="H84" s="37">
        <f t="shared" si="3"/>
        <v>0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1:19" ht="25.5">
      <c r="A85" s="180"/>
      <c r="B85" s="165"/>
      <c r="C85" s="165"/>
      <c r="D85" s="169"/>
      <c r="E85" s="15">
        <v>124</v>
      </c>
      <c r="F85" s="16" t="s">
        <v>36</v>
      </c>
      <c r="G85" s="17">
        <f t="shared" si="2"/>
        <v>0</v>
      </c>
      <c r="H85" s="37">
        <f t="shared" si="3"/>
        <v>0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>
      <c r="A86" s="180"/>
      <c r="B86" s="165"/>
      <c r="C86" s="165"/>
      <c r="D86" s="169"/>
      <c r="E86" s="15">
        <v>131</v>
      </c>
      <c r="F86" s="16" t="s">
        <v>37</v>
      </c>
      <c r="G86" s="17">
        <f t="shared" si="2"/>
        <v>0</v>
      </c>
      <c r="H86" s="37">
        <f t="shared" si="3"/>
        <v>0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 ht="15">
      <c r="A87" s="180"/>
      <c r="B87" s="165"/>
      <c r="C87" s="165"/>
      <c r="D87" s="169"/>
      <c r="E87" s="15">
        <v>135</v>
      </c>
      <c r="F87" s="16" t="s">
        <v>38</v>
      </c>
      <c r="G87" s="17">
        <f t="shared" si="2"/>
        <v>0</v>
      </c>
      <c r="H87" s="37">
        <f t="shared" si="3"/>
        <v>0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19" ht="25.5">
      <c r="A88" s="180"/>
      <c r="B88" s="165"/>
      <c r="C88" s="165"/>
      <c r="D88" s="169"/>
      <c r="E88" s="15">
        <v>136</v>
      </c>
      <c r="F88" s="16" t="s">
        <v>39</v>
      </c>
      <c r="G88" s="17">
        <f t="shared" si="2"/>
        <v>0</v>
      </c>
      <c r="H88" s="37">
        <f t="shared" si="3"/>
        <v>0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1:19" ht="15">
      <c r="A89" s="180"/>
      <c r="B89" s="165"/>
      <c r="C89" s="165"/>
      <c r="D89" s="169"/>
      <c r="E89" s="15">
        <v>141</v>
      </c>
      <c r="F89" s="16" t="s">
        <v>40</v>
      </c>
      <c r="G89" s="17">
        <f t="shared" si="2"/>
        <v>0</v>
      </c>
      <c r="H89" s="37">
        <f t="shared" si="3"/>
        <v>0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1:19" ht="25.5">
      <c r="A90" s="180"/>
      <c r="B90" s="165"/>
      <c r="C90" s="165"/>
      <c r="D90" s="169"/>
      <c r="E90" s="15">
        <v>142</v>
      </c>
      <c r="F90" s="16" t="s">
        <v>41</v>
      </c>
      <c r="G90" s="17">
        <f t="shared" si="2"/>
        <v>0</v>
      </c>
      <c r="H90" s="37">
        <f t="shared" si="3"/>
        <v>0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1:19" ht="15">
      <c r="A91" s="180"/>
      <c r="B91" s="165"/>
      <c r="C91" s="165"/>
      <c r="D91" s="169"/>
      <c r="E91" s="15">
        <v>144</v>
      </c>
      <c r="F91" s="16" t="s">
        <v>42</v>
      </c>
      <c r="G91" s="17">
        <f t="shared" si="2"/>
        <v>0</v>
      </c>
      <c r="H91" s="37">
        <f t="shared" si="3"/>
        <v>0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1:19" ht="15">
      <c r="A92" s="180"/>
      <c r="B92" s="165"/>
      <c r="C92" s="165"/>
      <c r="D92" s="169"/>
      <c r="E92" s="15">
        <v>149</v>
      </c>
      <c r="F92" s="16" t="s">
        <v>43</v>
      </c>
      <c r="G92" s="17">
        <f t="shared" si="2"/>
        <v>0</v>
      </c>
      <c r="H92" s="37">
        <f t="shared" si="3"/>
        <v>0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">
      <c r="A93" s="180"/>
      <c r="B93" s="165"/>
      <c r="C93" s="165"/>
      <c r="D93" s="169"/>
      <c r="E93" s="15">
        <v>151</v>
      </c>
      <c r="F93" s="16" t="s">
        <v>44</v>
      </c>
      <c r="G93" s="17">
        <f t="shared" si="2"/>
        <v>0</v>
      </c>
      <c r="H93" s="37">
        <f t="shared" si="3"/>
        <v>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">
      <c r="A94" s="180"/>
      <c r="B94" s="165"/>
      <c r="C94" s="165"/>
      <c r="D94" s="169"/>
      <c r="E94" s="15">
        <v>152</v>
      </c>
      <c r="F94" s="16" t="s">
        <v>45</v>
      </c>
      <c r="G94" s="17">
        <f t="shared" si="2"/>
        <v>0</v>
      </c>
      <c r="H94" s="37">
        <f t="shared" si="3"/>
        <v>0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">
      <c r="A95" s="180"/>
      <c r="B95" s="165"/>
      <c r="C95" s="165"/>
      <c r="D95" s="169"/>
      <c r="E95" s="15">
        <v>153</v>
      </c>
      <c r="F95" s="16" t="s">
        <v>46</v>
      </c>
      <c r="G95" s="17">
        <f t="shared" si="2"/>
        <v>0</v>
      </c>
      <c r="H95" s="37">
        <f t="shared" si="3"/>
        <v>0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">
      <c r="A96" s="180"/>
      <c r="B96" s="165"/>
      <c r="C96" s="165"/>
      <c r="D96" s="169"/>
      <c r="E96" s="15">
        <v>154</v>
      </c>
      <c r="F96" s="16" t="s">
        <v>47</v>
      </c>
      <c r="G96" s="17">
        <f t="shared" si="2"/>
        <v>0</v>
      </c>
      <c r="H96" s="37">
        <f t="shared" si="3"/>
        <v>0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">
      <c r="A97" s="180"/>
      <c r="B97" s="165"/>
      <c r="C97" s="165"/>
      <c r="D97" s="169"/>
      <c r="E97" s="15">
        <v>156</v>
      </c>
      <c r="F97" s="16" t="s">
        <v>48</v>
      </c>
      <c r="G97" s="17">
        <f t="shared" si="2"/>
        <v>0</v>
      </c>
      <c r="H97" s="37">
        <f t="shared" si="3"/>
        <v>0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">
      <c r="A98" s="180"/>
      <c r="B98" s="165"/>
      <c r="C98" s="165"/>
      <c r="D98" s="169"/>
      <c r="E98" s="15">
        <v>159</v>
      </c>
      <c r="F98" s="16" t="s">
        <v>49</v>
      </c>
      <c r="G98" s="17">
        <f t="shared" si="2"/>
        <v>0</v>
      </c>
      <c r="H98" s="37">
        <f t="shared" si="3"/>
        <v>0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19" ht="15">
      <c r="A99" s="180"/>
      <c r="B99" s="165"/>
      <c r="C99" s="165"/>
      <c r="D99" s="169"/>
      <c r="E99" s="15">
        <v>161</v>
      </c>
      <c r="F99" s="16" t="s">
        <v>50</v>
      </c>
      <c r="G99" s="17">
        <f t="shared" si="2"/>
        <v>0</v>
      </c>
      <c r="H99" s="37">
        <f t="shared" si="3"/>
        <v>0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19" ht="15">
      <c r="A100" s="180"/>
      <c r="B100" s="165"/>
      <c r="C100" s="165"/>
      <c r="D100" s="169"/>
      <c r="E100" s="15">
        <v>162</v>
      </c>
      <c r="F100" s="19" t="s">
        <v>51</v>
      </c>
      <c r="G100" s="17">
        <f t="shared" si="2"/>
        <v>0</v>
      </c>
      <c r="H100" s="37">
        <f t="shared" si="3"/>
        <v>0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ht="15">
      <c r="A101" s="180"/>
      <c r="B101" s="165"/>
      <c r="C101" s="165"/>
      <c r="D101" s="169"/>
      <c r="E101" s="20">
        <v>165</v>
      </c>
      <c r="F101" s="21" t="s">
        <v>52</v>
      </c>
      <c r="G101" s="17">
        <f t="shared" si="2"/>
        <v>0</v>
      </c>
      <c r="H101" s="37">
        <f t="shared" si="3"/>
        <v>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19" ht="15">
      <c r="A102" s="180"/>
      <c r="B102" s="165"/>
      <c r="C102" s="165"/>
      <c r="D102" s="169"/>
      <c r="E102" s="22">
        <v>169</v>
      </c>
      <c r="F102" s="23" t="s">
        <v>53</v>
      </c>
      <c r="G102" s="17">
        <f t="shared" si="2"/>
        <v>0</v>
      </c>
      <c r="H102" s="37">
        <f t="shared" si="3"/>
        <v>0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ht="15">
      <c r="A103" s="180"/>
      <c r="B103" s="165"/>
      <c r="C103" s="165"/>
      <c r="D103" s="169"/>
      <c r="E103" s="24">
        <v>322</v>
      </c>
      <c r="F103" s="25" t="s">
        <v>54</v>
      </c>
      <c r="G103" s="17">
        <f t="shared" si="2"/>
        <v>0</v>
      </c>
      <c r="H103" s="37">
        <f t="shared" si="3"/>
        <v>0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ht="15">
      <c r="A104" s="180"/>
      <c r="B104" s="165"/>
      <c r="C104" s="165"/>
      <c r="D104" s="169"/>
      <c r="E104" s="26">
        <v>324</v>
      </c>
      <c r="F104" s="21" t="s">
        <v>55</v>
      </c>
      <c r="G104" s="17">
        <f t="shared" si="2"/>
        <v>0</v>
      </c>
      <c r="H104" s="37">
        <f t="shared" si="3"/>
        <v>0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ht="15">
      <c r="A105" s="180"/>
      <c r="B105" s="165"/>
      <c r="C105" s="165"/>
      <c r="D105" s="169"/>
      <c r="E105" s="26">
        <v>413</v>
      </c>
      <c r="F105" s="21" t="s">
        <v>56</v>
      </c>
      <c r="G105" s="17">
        <f t="shared" si="2"/>
        <v>0</v>
      </c>
      <c r="H105" s="37">
        <f t="shared" si="3"/>
        <v>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ht="25.5">
      <c r="A106" s="180"/>
      <c r="B106" s="165"/>
      <c r="C106" s="165"/>
      <c r="D106" s="169"/>
      <c r="E106" s="15">
        <v>414</v>
      </c>
      <c r="F106" s="27" t="s">
        <v>57</v>
      </c>
      <c r="G106" s="17">
        <f t="shared" si="2"/>
        <v>0</v>
      </c>
      <c r="H106" s="37">
        <f t="shared" si="3"/>
        <v>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ht="15">
      <c r="A107" s="180"/>
      <c r="B107" s="165"/>
      <c r="C107" s="165"/>
      <c r="D107" s="169"/>
      <c r="E107" s="28">
        <v>416</v>
      </c>
      <c r="F107" s="16" t="s">
        <v>58</v>
      </c>
      <c r="G107" s="17">
        <f t="shared" si="2"/>
        <v>0</v>
      </c>
      <c r="H107" s="37">
        <f t="shared" si="3"/>
        <v>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ht="25.5">
      <c r="A108" s="180"/>
      <c r="B108" s="165"/>
      <c r="C108" s="165"/>
      <c r="D108" s="169"/>
      <c r="E108" s="28">
        <v>418</v>
      </c>
      <c r="F108" s="18" t="s">
        <v>59</v>
      </c>
      <c r="G108" s="17">
        <f t="shared" si="2"/>
        <v>0</v>
      </c>
      <c r="H108" s="37">
        <f t="shared" si="3"/>
        <v>0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ht="15">
      <c r="A109" s="180"/>
      <c r="B109" s="165"/>
      <c r="C109" s="165"/>
      <c r="D109" s="169"/>
      <c r="E109" s="22">
        <v>419</v>
      </c>
      <c r="F109" s="29" t="s">
        <v>60</v>
      </c>
      <c r="G109" s="17">
        <f t="shared" si="2"/>
        <v>0</v>
      </c>
      <c r="H109" s="37">
        <f t="shared" si="3"/>
        <v>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ht="25.5">
      <c r="A110" s="180"/>
      <c r="B110" s="165"/>
      <c r="C110" s="165"/>
      <c r="D110" s="169"/>
      <c r="E110" s="24">
        <v>421</v>
      </c>
      <c r="F110" s="25" t="s">
        <v>61</v>
      </c>
      <c r="G110" s="17">
        <f t="shared" si="2"/>
        <v>0</v>
      </c>
      <c r="H110" s="37">
        <f t="shared" si="3"/>
        <v>0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ht="25.5">
      <c r="A111" s="181"/>
      <c r="B111" s="166"/>
      <c r="C111" s="166"/>
      <c r="D111" s="170"/>
      <c r="E111" s="24">
        <v>423</v>
      </c>
      <c r="F111" s="25" t="s">
        <v>62</v>
      </c>
      <c r="G111" s="17">
        <f t="shared" si="2"/>
        <v>0</v>
      </c>
      <c r="H111" s="37">
        <f t="shared" si="3"/>
        <v>0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ht="14.25">
      <c r="A112" s="171"/>
      <c r="B112" s="171"/>
      <c r="C112" s="171"/>
      <c r="D112" s="171"/>
      <c r="E112" s="41"/>
      <c r="F112" s="41" t="s">
        <v>63</v>
      </c>
      <c r="G112" s="17">
        <f>SUM(H112:S112)</f>
        <v>0</v>
      </c>
      <c r="H112" s="38">
        <f>SUM(H79:H111)</f>
        <v>0</v>
      </c>
      <c r="I112" s="38">
        <f t="shared" ref="I112:S112" si="4">SUM(I79:I111)</f>
        <v>0</v>
      </c>
      <c r="J112" s="38">
        <f t="shared" si="4"/>
        <v>0</v>
      </c>
      <c r="K112" s="38">
        <f t="shared" si="4"/>
        <v>0</v>
      </c>
      <c r="L112" s="38">
        <f t="shared" si="4"/>
        <v>0</v>
      </c>
      <c r="M112" s="38">
        <f t="shared" si="4"/>
        <v>0</v>
      </c>
      <c r="N112" s="38">
        <f t="shared" si="4"/>
        <v>0</v>
      </c>
      <c r="O112" s="38">
        <f t="shared" si="4"/>
        <v>0</v>
      </c>
      <c r="P112" s="38">
        <f t="shared" si="4"/>
        <v>0</v>
      </c>
      <c r="Q112" s="38">
        <f t="shared" si="4"/>
        <v>0</v>
      </c>
      <c r="R112" s="38">
        <f t="shared" si="4"/>
        <v>0</v>
      </c>
      <c r="S112" s="38">
        <f t="shared" si="4"/>
        <v>0</v>
      </c>
    </row>
    <row r="113" spans="3:16" ht="15">
      <c r="C113" s="2"/>
      <c r="D113" s="160"/>
      <c r="E113" s="160"/>
      <c r="F113" s="160"/>
      <c r="G113" s="2"/>
      <c r="H113" s="2"/>
      <c r="I113" s="30"/>
      <c r="J113" s="30"/>
      <c r="K113" s="31"/>
      <c r="L113" s="172"/>
      <c r="M113" s="172"/>
      <c r="N113" s="172"/>
      <c r="O113" s="172"/>
      <c r="P113" s="172"/>
    </row>
    <row r="114" spans="3:16" ht="15.75">
      <c r="D114" s="161" t="s">
        <v>64</v>
      </c>
      <c r="E114" s="161"/>
      <c r="F114" s="161"/>
      <c r="G114" s="1" t="s">
        <v>65</v>
      </c>
      <c r="J114" s="32"/>
      <c r="K114" s="33"/>
    </row>
    <row r="115" spans="3:16">
      <c r="G115" s="159" t="s">
        <v>66</v>
      </c>
      <c r="H115" s="159"/>
      <c r="J115" s="1" t="s">
        <v>67</v>
      </c>
    </row>
    <row r="116" spans="3:16" ht="15">
      <c r="F116" s="34"/>
      <c r="G116" s="162" t="s">
        <v>68</v>
      </c>
      <c r="H116" s="162"/>
    </row>
    <row r="117" spans="3:16" ht="15.75">
      <c r="D117" s="161" t="s">
        <v>69</v>
      </c>
      <c r="E117" s="161"/>
      <c r="F117" s="161"/>
      <c r="G117" s="1" t="s">
        <v>65</v>
      </c>
      <c r="J117" s="32"/>
      <c r="K117" s="33"/>
    </row>
    <row r="118" spans="3:16">
      <c r="G118" s="159" t="s">
        <v>66</v>
      </c>
      <c r="H118" s="159"/>
      <c r="J118" s="1" t="s">
        <v>67</v>
      </c>
    </row>
  </sheetData>
  <mergeCells count="68">
    <mergeCell ref="L113:P113"/>
    <mergeCell ref="D114:F114"/>
    <mergeCell ref="G116:H116"/>
    <mergeCell ref="D117:F117"/>
    <mergeCell ref="G118:H118"/>
    <mergeCell ref="D113:F113"/>
    <mergeCell ref="G115:H115"/>
    <mergeCell ref="S76:S78"/>
    <mergeCell ref="C77:C111"/>
    <mergeCell ref="D77:E77"/>
    <mergeCell ref="D78:D111"/>
    <mergeCell ref="N76:N78"/>
    <mergeCell ref="O76:O78"/>
    <mergeCell ref="P76:P78"/>
    <mergeCell ref="Q76:Q78"/>
    <mergeCell ref="I76:I78"/>
    <mergeCell ref="J76:J78"/>
    <mergeCell ref="K76:K78"/>
    <mergeCell ref="L76:L78"/>
    <mergeCell ref="R76:R78"/>
    <mergeCell ref="M76:M78"/>
    <mergeCell ref="H76:H78"/>
    <mergeCell ref="A2:G2"/>
    <mergeCell ref="A3:G3"/>
    <mergeCell ref="A6:S6"/>
    <mergeCell ref="A14:E14"/>
    <mergeCell ref="F14:F18"/>
    <mergeCell ref="G14:G18"/>
    <mergeCell ref="H14:S15"/>
    <mergeCell ref="B15:E15"/>
    <mergeCell ref="A15:A52"/>
    <mergeCell ref="B16:B52"/>
    <mergeCell ref="S16:S18"/>
    <mergeCell ref="D17:E17"/>
    <mergeCell ref="M16:M18"/>
    <mergeCell ref="N16:N18"/>
    <mergeCell ref="O16:O18"/>
    <mergeCell ref="P16:P18"/>
    <mergeCell ref="Q16:Q18"/>
    <mergeCell ref="R16:R18"/>
    <mergeCell ref="C16:E16"/>
    <mergeCell ref="H16:H18"/>
    <mergeCell ref="D54:F54"/>
    <mergeCell ref="C17:C52"/>
    <mergeCell ref="D18:D52"/>
    <mergeCell ref="A53:D53"/>
    <mergeCell ref="L54:P54"/>
    <mergeCell ref="D55:F55"/>
    <mergeCell ref="I16:I18"/>
    <mergeCell ref="J16:J18"/>
    <mergeCell ref="K16:K18"/>
    <mergeCell ref="L16:L18"/>
    <mergeCell ref="G59:H59"/>
    <mergeCell ref="A112:D112"/>
    <mergeCell ref="G56:H56"/>
    <mergeCell ref="G57:H57"/>
    <mergeCell ref="D58:F58"/>
    <mergeCell ref="A62:G62"/>
    <mergeCell ref="A63:G63"/>
    <mergeCell ref="A66:S66"/>
    <mergeCell ref="A74:E74"/>
    <mergeCell ref="F74:F78"/>
    <mergeCell ref="G74:G78"/>
    <mergeCell ref="H74:S75"/>
    <mergeCell ref="A75:A111"/>
    <mergeCell ref="B75:E75"/>
    <mergeCell ref="B76:B111"/>
    <mergeCell ref="C76:E76"/>
  </mergeCells>
  <pageMargins left="0.7" right="0.7" top="0.75" bottom="0.75" header="0.3" footer="0.3"/>
  <pageSetup paperSize="9"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18"/>
  <sheetViews>
    <sheetView topLeftCell="A13" zoomScaleNormal="100" workbookViewId="0">
      <selection activeCell="A6" sqref="A6:S6"/>
    </sheetView>
  </sheetViews>
  <sheetFormatPr defaultColWidth="9.140625" defaultRowHeight="12.75"/>
  <cols>
    <col min="1" max="1" width="4.42578125" style="1" customWidth="1"/>
    <col min="2" max="2" width="6.140625" style="1" customWidth="1"/>
    <col min="3" max="3" width="4.5703125" style="1" customWidth="1"/>
    <col min="4" max="4" width="5.28515625" style="1" customWidth="1"/>
    <col min="5" max="5" width="10.140625" style="1" customWidth="1"/>
    <col min="6" max="6" width="48.85546875" style="1" customWidth="1"/>
    <col min="7" max="7" width="11.28515625" style="1" customWidth="1"/>
    <col min="8" max="19" width="9.85546875" style="1" customWidth="1"/>
    <col min="20" max="16384" width="9.140625" style="1"/>
  </cols>
  <sheetData>
    <row r="1" spans="1:19" ht="15">
      <c r="O1" s="2"/>
      <c r="S1" s="3" t="s">
        <v>0</v>
      </c>
    </row>
    <row r="2" spans="1:19" ht="18.75">
      <c r="A2" s="182"/>
      <c r="B2" s="182"/>
      <c r="C2" s="182"/>
      <c r="D2" s="182"/>
      <c r="E2" s="182"/>
      <c r="F2" s="182"/>
      <c r="G2" s="182"/>
      <c r="O2" s="4"/>
      <c r="P2" s="5"/>
      <c r="S2" s="3" t="s">
        <v>1</v>
      </c>
    </row>
    <row r="3" spans="1:19" ht="18.75">
      <c r="A3" s="173"/>
      <c r="B3" s="173"/>
      <c r="C3" s="173"/>
      <c r="D3" s="173"/>
      <c r="E3" s="173"/>
      <c r="F3" s="173"/>
      <c r="G3" s="173"/>
      <c r="O3" s="4"/>
      <c r="P3" s="5"/>
      <c r="S3" s="3" t="s">
        <v>2</v>
      </c>
    </row>
    <row r="4" spans="1:19" ht="18.75">
      <c r="A4" s="40"/>
      <c r="B4" s="40"/>
      <c r="C4" s="40"/>
      <c r="D4" s="40"/>
      <c r="E4" s="40"/>
      <c r="F4" s="40"/>
      <c r="G4" s="40"/>
      <c r="O4" s="4"/>
      <c r="P4" s="5"/>
      <c r="S4" s="1" t="s">
        <v>3</v>
      </c>
    </row>
    <row r="5" spans="1:19" ht="18.75">
      <c r="A5" s="40"/>
      <c r="B5" s="40"/>
      <c r="C5" s="40"/>
      <c r="D5" s="40"/>
      <c r="E5" s="40"/>
      <c r="F5" s="40"/>
      <c r="G5" s="40"/>
      <c r="O5" s="4"/>
      <c r="P5" s="5"/>
      <c r="Q5" s="5"/>
      <c r="R5" s="5"/>
      <c r="S5" s="3"/>
    </row>
    <row r="6" spans="1:19" ht="15.75">
      <c r="A6" s="183" t="s">
        <v>96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1:19" ht="15.75">
      <c r="A7" s="42"/>
      <c r="B7" s="43"/>
      <c r="C7" s="6" t="s">
        <v>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14.25">
      <c r="A8" s="7"/>
      <c r="B8" s="8" t="s">
        <v>5</v>
      </c>
      <c r="C8" s="9" t="s">
        <v>6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4.25">
      <c r="A9" s="7"/>
      <c r="B9" s="7"/>
      <c r="C9" s="11" t="s">
        <v>76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14.25">
      <c r="A10" s="7"/>
      <c r="B10" s="7"/>
      <c r="C10" s="11" t="s">
        <v>7</v>
      </c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5.75">
      <c r="A11" s="12"/>
      <c r="B11" s="12"/>
      <c r="C11" s="11" t="s">
        <v>8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12"/>
      <c r="B12" s="12"/>
      <c r="C12" s="11" t="s">
        <v>92</v>
      </c>
      <c r="D12" s="13"/>
      <c r="E12" s="12"/>
      <c r="F12" s="12"/>
      <c r="G12" s="237" t="s">
        <v>88</v>
      </c>
      <c r="H12" s="238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2.5">
      <c r="A13" s="12"/>
      <c r="B13" s="12"/>
      <c r="C13" s="44" t="s">
        <v>75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176" t="s">
        <v>9</v>
      </c>
      <c r="B14" s="177"/>
      <c r="C14" s="177"/>
      <c r="D14" s="177"/>
      <c r="E14" s="177"/>
      <c r="F14" s="178" t="s">
        <v>10</v>
      </c>
      <c r="G14" s="178" t="s">
        <v>11</v>
      </c>
      <c r="H14" s="167" t="s">
        <v>12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A15" s="179" t="s">
        <v>13</v>
      </c>
      <c r="B15" s="167" t="s">
        <v>14</v>
      </c>
      <c r="C15" s="167"/>
      <c r="D15" s="167"/>
      <c r="E15" s="167"/>
      <c r="F15" s="178"/>
      <c r="G15" s="178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A16" s="180"/>
      <c r="B16" s="164"/>
      <c r="C16" s="167" t="s">
        <v>15</v>
      </c>
      <c r="D16" s="167"/>
      <c r="E16" s="167"/>
      <c r="F16" s="178"/>
      <c r="G16" s="178"/>
      <c r="H16" s="163" t="s">
        <v>16</v>
      </c>
      <c r="I16" s="163" t="s">
        <v>17</v>
      </c>
      <c r="J16" s="163" t="s">
        <v>18</v>
      </c>
      <c r="K16" s="163" t="s">
        <v>19</v>
      </c>
      <c r="L16" s="163" t="s">
        <v>20</v>
      </c>
      <c r="M16" s="163" t="s">
        <v>21</v>
      </c>
      <c r="N16" s="163" t="s">
        <v>22</v>
      </c>
      <c r="O16" s="163" t="s">
        <v>23</v>
      </c>
      <c r="P16" s="163" t="s">
        <v>24</v>
      </c>
      <c r="Q16" s="163" t="s">
        <v>25</v>
      </c>
      <c r="R16" s="163" t="s">
        <v>26</v>
      </c>
      <c r="S16" s="163" t="s">
        <v>27</v>
      </c>
    </row>
    <row r="17" spans="1:19">
      <c r="A17" s="180"/>
      <c r="B17" s="165"/>
      <c r="C17" s="164"/>
      <c r="D17" s="167" t="s">
        <v>28</v>
      </c>
      <c r="E17" s="167"/>
      <c r="F17" s="178"/>
      <c r="G17" s="178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</row>
    <row r="18" spans="1:19">
      <c r="A18" s="180"/>
      <c r="B18" s="165"/>
      <c r="C18" s="165"/>
      <c r="D18" s="168"/>
      <c r="E18" s="14" t="s">
        <v>29</v>
      </c>
      <c r="F18" s="178"/>
      <c r="G18" s="178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</row>
    <row r="19" spans="1:19" ht="14.25">
      <c r="A19" s="180"/>
      <c r="B19" s="165"/>
      <c r="C19" s="165"/>
      <c r="D19" s="169"/>
      <c r="E19" s="15">
        <v>111</v>
      </c>
      <c r="F19" s="16" t="s">
        <v>30</v>
      </c>
      <c r="G19" s="17">
        <f>SUM(H19:S19)</f>
        <v>936</v>
      </c>
      <c r="H19" s="39">
        <v>72</v>
      </c>
      <c r="I19" s="39">
        <v>72</v>
      </c>
      <c r="J19" s="39">
        <v>72</v>
      </c>
      <c r="K19" s="39">
        <v>72</v>
      </c>
      <c r="L19" s="39">
        <v>72</v>
      </c>
      <c r="M19" s="39">
        <v>288</v>
      </c>
      <c r="N19" s="39"/>
      <c r="O19" s="39"/>
      <c r="P19" s="39">
        <v>72</v>
      </c>
      <c r="Q19" s="39">
        <v>72</v>
      </c>
      <c r="R19" s="39">
        <v>72</v>
      </c>
      <c r="S19" s="39">
        <v>72</v>
      </c>
    </row>
    <row r="20" spans="1:19" ht="14.25">
      <c r="A20" s="180"/>
      <c r="B20" s="165"/>
      <c r="C20" s="165"/>
      <c r="D20" s="169"/>
      <c r="E20" s="15">
        <v>112</v>
      </c>
      <c r="F20" s="18" t="s">
        <v>31</v>
      </c>
      <c r="G20" s="17">
        <f t="shared" ref="G20:G52" si="0">SUM(H20:S20)</f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180"/>
      <c r="B21" s="165"/>
      <c r="C21" s="165"/>
      <c r="D21" s="169"/>
      <c r="E21" s="15">
        <v>113</v>
      </c>
      <c r="F21" s="18" t="s">
        <v>32</v>
      </c>
      <c r="G21" s="17">
        <f t="shared" si="0"/>
        <v>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14.25">
      <c r="A22" s="180"/>
      <c r="B22" s="165"/>
      <c r="C22" s="165"/>
      <c r="D22" s="169"/>
      <c r="E22" s="15">
        <v>116</v>
      </c>
      <c r="F22" s="18" t="s">
        <v>78</v>
      </c>
      <c r="G22" s="17">
        <f t="shared" si="0"/>
        <v>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4.25">
      <c r="A23" s="180"/>
      <c r="B23" s="165"/>
      <c r="C23" s="165"/>
      <c r="D23" s="169"/>
      <c r="E23" s="15">
        <v>121</v>
      </c>
      <c r="F23" s="18" t="s">
        <v>33</v>
      </c>
      <c r="G23" s="17">
        <f t="shared" si="0"/>
        <v>51</v>
      </c>
      <c r="H23" s="39">
        <v>4</v>
      </c>
      <c r="I23" s="39">
        <v>4</v>
      </c>
      <c r="J23" s="39">
        <v>4</v>
      </c>
      <c r="K23" s="39">
        <v>4</v>
      </c>
      <c r="L23" s="39">
        <v>4</v>
      </c>
      <c r="M23" s="39">
        <v>16</v>
      </c>
      <c r="N23" s="39"/>
      <c r="O23" s="39"/>
      <c r="P23" s="39">
        <v>4</v>
      </c>
      <c r="Q23" s="39">
        <v>4</v>
      </c>
      <c r="R23" s="39">
        <v>4</v>
      </c>
      <c r="S23" s="39">
        <v>3</v>
      </c>
    </row>
    <row r="24" spans="1:19" ht="25.5">
      <c r="A24" s="180"/>
      <c r="B24" s="165"/>
      <c r="C24" s="165"/>
      <c r="D24" s="169"/>
      <c r="E24" s="15">
        <v>122</v>
      </c>
      <c r="F24" s="18" t="s">
        <v>34</v>
      </c>
      <c r="G24" s="17">
        <f t="shared" si="0"/>
        <v>29</v>
      </c>
      <c r="H24" s="39">
        <v>2</v>
      </c>
      <c r="I24" s="39">
        <v>2</v>
      </c>
      <c r="J24" s="39">
        <v>2</v>
      </c>
      <c r="K24" s="39">
        <v>2</v>
      </c>
      <c r="L24" s="39">
        <v>2</v>
      </c>
      <c r="M24" s="39">
        <v>9</v>
      </c>
      <c r="N24" s="39"/>
      <c r="O24" s="39"/>
      <c r="P24" s="39">
        <v>2</v>
      </c>
      <c r="Q24" s="39">
        <v>3</v>
      </c>
      <c r="R24" s="39">
        <v>2</v>
      </c>
      <c r="S24" s="39">
        <v>3</v>
      </c>
    </row>
    <row r="25" spans="1:19" ht="14.25">
      <c r="A25" s="180"/>
      <c r="B25" s="165"/>
      <c r="C25" s="165"/>
      <c r="D25" s="169"/>
      <c r="E25" s="15">
        <v>123</v>
      </c>
      <c r="F25" s="18" t="s">
        <v>35</v>
      </c>
      <c r="G25" s="17">
        <f t="shared" si="0"/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25.5">
      <c r="A26" s="180"/>
      <c r="B26" s="165"/>
      <c r="C26" s="165"/>
      <c r="D26" s="169"/>
      <c r="E26" s="15">
        <v>124</v>
      </c>
      <c r="F26" s="16" t="s">
        <v>36</v>
      </c>
      <c r="G26" s="17">
        <f t="shared" si="0"/>
        <v>28</v>
      </c>
      <c r="H26" s="39">
        <v>2</v>
      </c>
      <c r="I26" s="39">
        <v>2</v>
      </c>
      <c r="J26" s="39">
        <v>2</v>
      </c>
      <c r="K26" s="39">
        <v>3</v>
      </c>
      <c r="L26" s="39">
        <v>2</v>
      </c>
      <c r="M26" s="39">
        <v>8</v>
      </c>
      <c r="N26" s="39"/>
      <c r="O26" s="39"/>
      <c r="P26" s="39">
        <v>3</v>
      </c>
      <c r="Q26" s="39">
        <v>2</v>
      </c>
      <c r="R26" s="39">
        <v>2</v>
      </c>
      <c r="S26" s="39">
        <v>2</v>
      </c>
    </row>
    <row r="27" spans="1:19" ht="14.25">
      <c r="A27" s="180"/>
      <c r="B27" s="165"/>
      <c r="C27" s="165"/>
      <c r="D27" s="169"/>
      <c r="E27" s="15">
        <v>131</v>
      </c>
      <c r="F27" s="16" t="s">
        <v>37</v>
      </c>
      <c r="G27" s="17">
        <f t="shared" si="0"/>
        <v>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4.25">
      <c r="A28" s="180"/>
      <c r="B28" s="165"/>
      <c r="C28" s="165"/>
      <c r="D28" s="169"/>
      <c r="E28" s="15">
        <v>135</v>
      </c>
      <c r="F28" s="16" t="s">
        <v>38</v>
      </c>
      <c r="G28" s="17">
        <f t="shared" si="0"/>
        <v>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5.5">
      <c r="A29" s="180"/>
      <c r="B29" s="165"/>
      <c r="C29" s="165"/>
      <c r="D29" s="169"/>
      <c r="E29" s="15">
        <v>136</v>
      </c>
      <c r="F29" s="16" t="s">
        <v>39</v>
      </c>
      <c r="G29" s="17">
        <f t="shared" si="0"/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4.25">
      <c r="A30" s="180"/>
      <c r="B30" s="165"/>
      <c r="C30" s="165"/>
      <c r="D30" s="169"/>
      <c r="E30" s="15">
        <v>141</v>
      </c>
      <c r="F30" s="16" t="s">
        <v>40</v>
      </c>
      <c r="G30" s="17">
        <f t="shared" si="0"/>
        <v>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5.5">
      <c r="A31" s="180"/>
      <c r="B31" s="165"/>
      <c r="C31" s="165"/>
      <c r="D31" s="169"/>
      <c r="E31" s="15">
        <v>142</v>
      </c>
      <c r="F31" s="16" t="s">
        <v>41</v>
      </c>
      <c r="G31" s="17">
        <f t="shared" si="0"/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4.25">
      <c r="A32" s="180"/>
      <c r="B32" s="165"/>
      <c r="C32" s="165"/>
      <c r="D32" s="169"/>
      <c r="E32" s="15">
        <v>144</v>
      </c>
      <c r="F32" s="16" t="s">
        <v>42</v>
      </c>
      <c r="G32" s="17">
        <f t="shared" si="0"/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4.25">
      <c r="A33" s="180"/>
      <c r="B33" s="165"/>
      <c r="C33" s="165"/>
      <c r="D33" s="169"/>
      <c r="E33" s="15">
        <v>149</v>
      </c>
      <c r="F33" s="16" t="s">
        <v>43</v>
      </c>
      <c r="G33" s="17">
        <f t="shared" si="0"/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4.25">
      <c r="A34" s="180"/>
      <c r="B34" s="165"/>
      <c r="C34" s="165"/>
      <c r="D34" s="169"/>
      <c r="E34" s="15">
        <v>151</v>
      </c>
      <c r="F34" s="16" t="s">
        <v>44</v>
      </c>
      <c r="G34" s="17">
        <f t="shared" si="0"/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25">
      <c r="A35" s="180"/>
      <c r="B35" s="165"/>
      <c r="C35" s="165"/>
      <c r="D35" s="169"/>
      <c r="E35" s="15">
        <v>152</v>
      </c>
      <c r="F35" s="16" t="s">
        <v>45</v>
      </c>
      <c r="G35" s="17">
        <f t="shared" si="0"/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4.25">
      <c r="A36" s="180"/>
      <c r="B36" s="165"/>
      <c r="C36" s="165"/>
      <c r="D36" s="169"/>
      <c r="E36" s="15">
        <v>153</v>
      </c>
      <c r="F36" s="16" t="s">
        <v>46</v>
      </c>
      <c r="G36" s="17">
        <f t="shared" si="0"/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4.25">
      <c r="A37" s="180"/>
      <c r="B37" s="165"/>
      <c r="C37" s="165"/>
      <c r="D37" s="169"/>
      <c r="E37" s="15">
        <v>154</v>
      </c>
      <c r="F37" s="16" t="s">
        <v>47</v>
      </c>
      <c r="G37" s="17">
        <f t="shared" si="0"/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4.25">
      <c r="A38" s="180"/>
      <c r="B38" s="165"/>
      <c r="C38" s="165"/>
      <c r="D38" s="169"/>
      <c r="E38" s="15">
        <v>156</v>
      </c>
      <c r="F38" s="16" t="s">
        <v>48</v>
      </c>
      <c r="G38" s="17">
        <f t="shared" si="0"/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4.25">
      <c r="A39" s="180"/>
      <c r="B39" s="165"/>
      <c r="C39" s="165"/>
      <c r="D39" s="169"/>
      <c r="E39" s="15">
        <v>159</v>
      </c>
      <c r="F39" s="16" t="s">
        <v>49</v>
      </c>
      <c r="G39" s="17">
        <f t="shared" si="0"/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4.25">
      <c r="A40" s="180"/>
      <c r="B40" s="165"/>
      <c r="C40" s="165"/>
      <c r="D40" s="169"/>
      <c r="E40" s="15">
        <v>161</v>
      </c>
      <c r="F40" s="16" t="s">
        <v>50</v>
      </c>
      <c r="G40" s="17">
        <f t="shared" si="0"/>
        <v>0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14.25">
      <c r="A41" s="180"/>
      <c r="B41" s="165"/>
      <c r="C41" s="165"/>
      <c r="D41" s="169"/>
      <c r="E41" s="15">
        <v>162</v>
      </c>
      <c r="F41" s="19" t="s">
        <v>51</v>
      </c>
      <c r="G41" s="17">
        <f t="shared" si="0"/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14.25">
      <c r="A42" s="180"/>
      <c r="B42" s="165"/>
      <c r="C42" s="165"/>
      <c r="D42" s="169"/>
      <c r="E42" s="20">
        <v>165</v>
      </c>
      <c r="F42" s="21" t="s">
        <v>52</v>
      </c>
      <c r="G42" s="17">
        <f t="shared" si="0"/>
        <v>0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4.25">
      <c r="A43" s="180"/>
      <c r="B43" s="165"/>
      <c r="C43" s="165"/>
      <c r="D43" s="169"/>
      <c r="E43" s="22">
        <v>169</v>
      </c>
      <c r="F43" s="23" t="s">
        <v>53</v>
      </c>
      <c r="G43" s="17">
        <f t="shared" si="0"/>
        <v>0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14.25">
      <c r="A44" s="180"/>
      <c r="B44" s="165"/>
      <c r="C44" s="165"/>
      <c r="D44" s="169"/>
      <c r="E44" s="24">
        <v>322</v>
      </c>
      <c r="F44" s="25" t="s">
        <v>54</v>
      </c>
      <c r="G44" s="17">
        <f t="shared" si="0"/>
        <v>0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4.25">
      <c r="A45" s="180"/>
      <c r="B45" s="165"/>
      <c r="C45" s="165"/>
      <c r="D45" s="169"/>
      <c r="E45" s="26">
        <v>324</v>
      </c>
      <c r="F45" s="21" t="s">
        <v>55</v>
      </c>
      <c r="G45" s="17">
        <f t="shared" si="0"/>
        <v>0</v>
      </c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14.25">
      <c r="A46" s="180"/>
      <c r="B46" s="165"/>
      <c r="C46" s="165"/>
      <c r="D46" s="169"/>
      <c r="E46" s="26">
        <v>413</v>
      </c>
      <c r="F46" s="21" t="s">
        <v>56</v>
      </c>
      <c r="G46" s="17">
        <f t="shared" si="0"/>
        <v>0</v>
      </c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25.5">
      <c r="A47" s="180"/>
      <c r="B47" s="165"/>
      <c r="C47" s="165"/>
      <c r="D47" s="169"/>
      <c r="E47" s="15">
        <v>414</v>
      </c>
      <c r="F47" s="27" t="s">
        <v>57</v>
      </c>
      <c r="G47" s="17">
        <f t="shared" si="0"/>
        <v>0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4.25">
      <c r="A48" s="180"/>
      <c r="B48" s="165"/>
      <c r="C48" s="165"/>
      <c r="D48" s="169"/>
      <c r="E48" s="28">
        <v>416</v>
      </c>
      <c r="F48" s="16" t="s">
        <v>58</v>
      </c>
      <c r="G48" s="17">
        <f t="shared" si="0"/>
        <v>0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20" ht="25.5">
      <c r="A49" s="180"/>
      <c r="B49" s="165"/>
      <c r="C49" s="165"/>
      <c r="D49" s="169"/>
      <c r="E49" s="28">
        <v>418</v>
      </c>
      <c r="F49" s="18" t="s">
        <v>59</v>
      </c>
      <c r="G49" s="17">
        <f t="shared" si="0"/>
        <v>0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20" ht="17.25" customHeight="1">
      <c r="A50" s="180"/>
      <c r="B50" s="165"/>
      <c r="C50" s="165"/>
      <c r="D50" s="169"/>
      <c r="E50" s="22">
        <v>419</v>
      </c>
      <c r="F50" s="29" t="s">
        <v>60</v>
      </c>
      <c r="G50" s="17">
        <f t="shared" si="0"/>
        <v>0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20" ht="31.5" customHeight="1">
      <c r="A51" s="180"/>
      <c r="B51" s="165"/>
      <c r="C51" s="165"/>
      <c r="D51" s="169"/>
      <c r="E51" s="24">
        <v>421</v>
      </c>
      <c r="F51" s="25" t="s">
        <v>61</v>
      </c>
      <c r="G51" s="17">
        <f t="shared" si="0"/>
        <v>0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20" ht="27" customHeight="1">
      <c r="A52" s="181"/>
      <c r="B52" s="166"/>
      <c r="C52" s="166"/>
      <c r="D52" s="170"/>
      <c r="E52" s="24">
        <v>423</v>
      </c>
      <c r="F52" s="25" t="s">
        <v>62</v>
      </c>
      <c r="G52" s="17">
        <f t="shared" si="0"/>
        <v>0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20" ht="28.5" customHeight="1">
      <c r="A53" s="171"/>
      <c r="B53" s="171"/>
      <c r="C53" s="171"/>
      <c r="D53" s="171"/>
      <c r="E53" s="41"/>
      <c r="F53" s="41" t="s">
        <v>63</v>
      </c>
      <c r="G53" s="17">
        <f>SUM(H53:S53)</f>
        <v>1044</v>
      </c>
      <c r="H53" s="38">
        <f>SUM(H19:H52)</f>
        <v>80</v>
      </c>
      <c r="I53" s="38">
        <f>SUM(I19:I52)</f>
        <v>80</v>
      </c>
      <c r="J53" s="38">
        <f t="shared" ref="J53:S53" si="1">SUM(J19:J52)</f>
        <v>80</v>
      </c>
      <c r="K53" s="38">
        <f t="shared" si="1"/>
        <v>81</v>
      </c>
      <c r="L53" s="38">
        <f t="shared" si="1"/>
        <v>80</v>
      </c>
      <c r="M53" s="38">
        <f t="shared" si="1"/>
        <v>321</v>
      </c>
      <c r="N53" s="38">
        <f t="shared" si="1"/>
        <v>0</v>
      </c>
      <c r="O53" s="38">
        <f t="shared" si="1"/>
        <v>0</v>
      </c>
      <c r="P53" s="38">
        <f t="shared" si="1"/>
        <v>81</v>
      </c>
      <c r="Q53" s="38">
        <f t="shared" si="1"/>
        <v>81</v>
      </c>
      <c r="R53" s="38">
        <f t="shared" si="1"/>
        <v>80</v>
      </c>
      <c r="S53" s="38">
        <f t="shared" si="1"/>
        <v>80</v>
      </c>
    </row>
    <row r="54" spans="1:20" ht="19.5" customHeight="1">
      <c r="C54" s="2"/>
      <c r="D54" s="160"/>
      <c r="E54" s="160"/>
      <c r="F54" s="160"/>
      <c r="G54" s="2"/>
      <c r="H54" s="2"/>
      <c r="I54" s="30"/>
      <c r="J54" s="30"/>
      <c r="K54" s="31"/>
      <c r="L54" s="172"/>
      <c r="M54" s="172"/>
      <c r="N54" s="172"/>
      <c r="O54" s="172"/>
      <c r="P54" s="172"/>
    </row>
    <row r="55" spans="1:20" ht="95.25" customHeight="1">
      <c r="D55" s="161" t="s">
        <v>64</v>
      </c>
      <c r="E55" s="161"/>
      <c r="F55" s="161"/>
      <c r="G55" s="1" t="s">
        <v>65</v>
      </c>
      <c r="J55" s="32" t="s">
        <v>93</v>
      </c>
      <c r="K55" s="33"/>
    </row>
    <row r="56" spans="1:20" ht="17.25" customHeight="1">
      <c r="G56" s="159" t="s">
        <v>66</v>
      </c>
      <c r="H56" s="159"/>
      <c r="J56" s="1" t="s">
        <v>67</v>
      </c>
    </row>
    <row r="57" spans="1:20" ht="15.75" customHeight="1">
      <c r="F57" s="34"/>
      <c r="G57" s="162" t="s">
        <v>68</v>
      </c>
      <c r="H57" s="162"/>
    </row>
    <row r="58" spans="1:20" ht="49.5" customHeight="1">
      <c r="D58" s="161" t="s">
        <v>69</v>
      </c>
      <c r="E58" s="161"/>
      <c r="F58" s="161"/>
      <c r="G58" s="1" t="s">
        <v>65</v>
      </c>
      <c r="J58" s="32" t="s">
        <v>94</v>
      </c>
      <c r="K58" s="33"/>
    </row>
    <row r="59" spans="1:20" ht="15.75" customHeight="1">
      <c r="G59" s="159" t="s">
        <v>66</v>
      </c>
      <c r="H59" s="159"/>
      <c r="J59" s="1" t="s">
        <v>67</v>
      </c>
      <c r="T59" s="35"/>
    </row>
    <row r="60" spans="1:20" ht="31.5" customHeight="1"/>
    <row r="61" spans="1:20" ht="15.75" customHeight="1">
      <c r="O61" s="2"/>
      <c r="S61" s="3" t="s">
        <v>70</v>
      </c>
    </row>
    <row r="62" spans="1:20" ht="15.75" customHeight="1">
      <c r="A62" s="182"/>
      <c r="B62" s="182"/>
      <c r="C62" s="182"/>
      <c r="D62" s="182"/>
      <c r="E62" s="182"/>
      <c r="F62" s="182"/>
      <c r="G62" s="182"/>
      <c r="O62" s="4"/>
      <c r="P62" s="5"/>
      <c r="S62" s="3" t="s">
        <v>1</v>
      </c>
    </row>
    <row r="63" spans="1:20" ht="15.75" customHeight="1">
      <c r="A63" s="173"/>
      <c r="B63" s="173"/>
      <c r="C63" s="173"/>
      <c r="D63" s="173"/>
      <c r="E63" s="173"/>
      <c r="F63" s="173"/>
      <c r="G63" s="173"/>
      <c r="O63" s="4"/>
      <c r="P63" s="5"/>
      <c r="S63" s="3" t="s">
        <v>2</v>
      </c>
      <c r="T63" s="36"/>
    </row>
    <row r="64" spans="1:20" ht="12" customHeight="1">
      <c r="A64" s="40"/>
      <c r="B64" s="40"/>
      <c r="C64" s="40"/>
      <c r="D64" s="40"/>
      <c r="E64" s="40"/>
      <c r="F64" s="40"/>
      <c r="G64" s="40"/>
      <c r="O64" s="4"/>
      <c r="P64" s="5"/>
      <c r="S64" s="1" t="s">
        <v>3</v>
      </c>
    </row>
    <row r="65" spans="1:19" ht="18.75">
      <c r="A65" s="40"/>
      <c r="B65" s="40"/>
      <c r="C65" s="40"/>
      <c r="D65" s="40"/>
      <c r="E65" s="40"/>
      <c r="F65" s="40"/>
      <c r="G65" s="40"/>
      <c r="O65" s="4"/>
      <c r="P65" s="5"/>
      <c r="Q65" s="5"/>
      <c r="R65" s="5"/>
      <c r="S65" s="3"/>
    </row>
    <row r="66" spans="1:19" ht="15.75">
      <c r="A66" s="174" t="s">
        <v>71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ht="15.75">
      <c r="A67" s="42"/>
      <c r="B67" s="43"/>
      <c r="C67" s="6" t="s">
        <v>4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4.25">
      <c r="A68" s="7"/>
      <c r="B68" s="8" t="s">
        <v>5</v>
      </c>
      <c r="C68" s="9" t="s">
        <v>6</v>
      </c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4.25">
      <c r="A69" s="7"/>
      <c r="B69" s="7"/>
      <c r="C69" s="11" t="s">
        <v>76</v>
      </c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14.25">
      <c r="A70" s="7"/>
      <c r="B70" s="7"/>
      <c r="C70" s="11" t="s">
        <v>7</v>
      </c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15.75">
      <c r="A71" s="12"/>
      <c r="B71" s="12"/>
      <c r="C71" s="11" t="s">
        <v>8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.75">
      <c r="A72" s="12"/>
      <c r="B72" s="12"/>
      <c r="C72" s="11" t="s">
        <v>72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15.75">
      <c r="A73" s="12"/>
      <c r="B73" s="12"/>
      <c r="C73" s="1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>
      <c r="A74" s="176" t="s">
        <v>9</v>
      </c>
      <c r="B74" s="177"/>
      <c r="C74" s="177"/>
      <c r="D74" s="177"/>
      <c r="E74" s="177"/>
      <c r="F74" s="178" t="s">
        <v>10</v>
      </c>
      <c r="G74" s="178" t="s">
        <v>11</v>
      </c>
      <c r="H74" s="167" t="s">
        <v>12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</row>
    <row r="75" spans="1:19">
      <c r="A75" s="179" t="s">
        <v>13</v>
      </c>
      <c r="B75" s="167" t="s">
        <v>14</v>
      </c>
      <c r="C75" s="167"/>
      <c r="D75" s="167"/>
      <c r="E75" s="167"/>
      <c r="F75" s="178"/>
      <c r="G75" s="178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</row>
    <row r="76" spans="1:19">
      <c r="A76" s="180"/>
      <c r="B76" s="164"/>
      <c r="C76" s="167" t="s">
        <v>15</v>
      </c>
      <c r="D76" s="167"/>
      <c r="E76" s="167"/>
      <c r="F76" s="178"/>
      <c r="G76" s="178"/>
      <c r="H76" s="163" t="s">
        <v>16</v>
      </c>
      <c r="I76" s="163" t="s">
        <v>17</v>
      </c>
      <c r="J76" s="163" t="s">
        <v>18</v>
      </c>
      <c r="K76" s="163" t="s">
        <v>19</v>
      </c>
      <c r="L76" s="163" t="s">
        <v>20</v>
      </c>
      <c r="M76" s="163" t="s">
        <v>21</v>
      </c>
      <c r="N76" s="163" t="s">
        <v>22</v>
      </c>
      <c r="O76" s="163" t="s">
        <v>23</v>
      </c>
      <c r="P76" s="163" t="s">
        <v>24</v>
      </c>
      <c r="Q76" s="163" t="s">
        <v>25</v>
      </c>
      <c r="R76" s="163" t="s">
        <v>26</v>
      </c>
      <c r="S76" s="163" t="s">
        <v>27</v>
      </c>
    </row>
    <row r="77" spans="1:19">
      <c r="A77" s="180"/>
      <c r="B77" s="165"/>
      <c r="C77" s="164"/>
      <c r="D77" s="167" t="s">
        <v>28</v>
      </c>
      <c r="E77" s="167"/>
      <c r="F77" s="178"/>
      <c r="G77" s="178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</row>
    <row r="78" spans="1:19">
      <c r="A78" s="180"/>
      <c r="B78" s="165"/>
      <c r="C78" s="165"/>
      <c r="D78" s="168"/>
      <c r="E78" s="14" t="s">
        <v>29</v>
      </c>
      <c r="F78" s="178"/>
      <c r="G78" s="178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</row>
    <row r="79" spans="1:19" ht="15">
      <c r="A79" s="180"/>
      <c r="B79" s="165"/>
      <c r="C79" s="165"/>
      <c r="D79" s="169"/>
      <c r="E79" s="15">
        <v>111</v>
      </c>
      <c r="F79" s="16" t="s">
        <v>30</v>
      </c>
      <c r="G79" s="17">
        <f>SUM(H79:S79)</f>
        <v>936</v>
      </c>
      <c r="H79" s="37">
        <f>G19</f>
        <v>936</v>
      </c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</row>
    <row r="80" spans="1:19" ht="15">
      <c r="A80" s="180"/>
      <c r="B80" s="165"/>
      <c r="C80" s="165"/>
      <c r="D80" s="169"/>
      <c r="E80" s="15">
        <v>112</v>
      </c>
      <c r="F80" s="18" t="s">
        <v>31</v>
      </c>
      <c r="G80" s="17">
        <f t="shared" ref="G80:G111" si="2">SUM(H80:S80)</f>
        <v>0</v>
      </c>
      <c r="H80" s="37">
        <f>G20</f>
        <v>0</v>
      </c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ht="15">
      <c r="A81" s="180"/>
      <c r="B81" s="165"/>
      <c r="C81" s="165"/>
      <c r="D81" s="169"/>
      <c r="E81" s="15">
        <v>113</v>
      </c>
      <c r="F81" s="18" t="s">
        <v>32</v>
      </c>
      <c r="G81" s="17">
        <f t="shared" si="2"/>
        <v>0</v>
      </c>
      <c r="H81" s="37">
        <f>G21</f>
        <v>0</v>
      </c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</row>
    <row r="82" spans="1:19" ht="15">
      <c r="A82" s="180"/>
      <c r="B82" s="165"/>
      <c r="C82" s="165"/>
      <c r="D82" s="169"/>
      <c r="E82" s="15">
        <v>121</v>
      </c>
      <c r="F82" s="18" t="s">
        <v>33</v>
      </c>
      <c r="G82" s="17">
        <f t="shared" si="2"/>
        <v>51</v>
      </c>
      <c r="H82" s="37">
        <f>G23</f>
        <v>51</v>
      </c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</row>
    <row r="83" spans="1:19" ht="25.5">
      <c r="A83" s="180"/>
      <c r="B83" s="165"/>
      <c r="C83" s="165"/>
      <c r="D83" s="169"/>
      <c r="E83" s="15">
        <v>122</v>
      </c>
      <c r="F83" s="18" t="s">
        <v>34</v>
      </c>
      <c r="G83" s="17">
        <f t="shared" si="2"/>
        <v>29</v>
      </c>
      <c r="H83" s="37">
        <f t="shared" ref="H83:H111" si="3">G24</f>
        <v>29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5">
      <c r="A84" s="180"/>
      <c r="B84" s="165"/>
      <c r="C84" s="165"/>
      <c r="D84" s="169"/>
      <c r="E84" s="15">
        <v>123</v>
      </c>
      <c r="F84" s="18" t="s">
        <v>35</v>
      </c>
      <c r="G84" s="17">
        <f t="shared" si="2"/>
        <v>0</v>
      </c>
      <c r="H84" s="37">
        <f t="shared" si="3"/>
        <v>0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</row>
    <row r="85" spans="1:19" ht="25.5">
      <c r="A85" s="180"/>
      <c r="B85" s="165"/>
      <c r="C85" s="165"/>
      <c r="D85" s="169"/>
      <c r="E85" s="15">
        <v>124</v>
      </c>
      <c r="F85" s="16" t="s">
        <v>36</v>
      </c>
      <c r="G85" s="17">
        <f t="shared" si="2"/>
        <v>28</v>
      </c>
      <c r="H85" s="37">
        <f t="shared" si="3"/>
        <v>28</v>
      </c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19" ht="15">
      <c r="A86" s="180"/>
      <c r="B86" s="165"/>
      <c r="C86" s="165"/>
      <c r="D86" s="169"/>
      <c r="E86" s="15">
        <v>131</v>
      </c>
      <c r="F86" s="16" t="s">
        <v>37</v>
      </c>
      <c r="G86" s="17">
        <f t="shared" si="2"/>
        <v>0</v>
      </c>
      <c r="H86" s="37">
        <f t="shared" si="3"/>
        <v>0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</row>
    <row r="87" spans="1:19" ht="15">
      <c r="A87" s="180"/>
      <c r="B87" s="165"/>
      <c r="C87" s="165"/>
      <c r="D87" s="169"/>
      <c r="E87" s="15">
        <v>135</v>
      </c>
      <c r="F87" s="16" t="s">
        <v>38</v>
      </c>
      <c r="G87" s="17">
        <f t="shared" si="2"/>
        <v>0</v>
      </c>
      <c r="H87" s="37">
        <f t="shared" si="3"/>
        <v>0</v>
      </c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19" ht="25.5">
      <c r="A88" s="180"/>
      <c r="B88" s="165"/>
      <c r="C88" s="165"/>
      <c r="D88" s="169"/>
      <c r="E88" s="15">
        <v>136</v>
      </c>
      <c r="F88" s="16" t="s">
        <v>39</v>
      </c>
      <c r="G88" s="17">
        <f t="shared" si="2"/>
        <v>0</v>
      </c>
      <c r="H88" s="37">
        <f t="shared" si="3"/>
        <v>0</v>
      </c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</row>
    <row r="89" spans="1:19" ht="15">
      <c r="A89" s="180"/>
      <c r="B89" s="165"/>
      <c r="C89" s="165"/>
      <c r="D89" s="169"/>
      <c r="E89" s="15">
        <v>141</v>
      </c>
      <c r="F89" s="16" t="s">
        <v>40</v>
      </c>
      <c r="G89" s="17">
        <f t="shared" si="2"/>
        <v>0</v>
      </c>
      <c r="H89" s="37">
        <f t="shared" si="3"/>
        <v>0</v>
      </c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  <row r="90" spans="1:19" ht="25.5">
      <c r="A90" s="180"/>
      <c r="B90" s="165"/>
      <c r="C90" s="165"/>
      <c r="D90" s="169"/>
      <c r="E90" s="15">
        <v>142</v>
      </c>
      <c r="F90" s="16" t="s">
        <v>41</v>
      </c>
      <c r="G90" s="17">
        <f t="shared" si="2"/>
        <v>0</v>
      </c>
      <c r="H90" s="37">
        <f t="shared" si="3"/>
        <v>0</v>
      </c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</row>
    <row r="91" spans="1:19" ht="15">
      <c r="A91" s="180"/>
      <c r="B91" s="165"/>
      <c r="C91" s="165"/>
      <c r="D91" s="169"/>
      <c r="E91" s="15">
        <v>144</v>
      </c>
      <c r="F91" s="16" t="s">
        <v>42</v>
      </c>
      <c r="G91" s="17">
        <f t="shared" si="2"/>
        <v>0</v>
      </c>
      <c r="H91" s="37">
        <f t="shared" si="3"/>
        <v>0</v>
      </c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</row>
    <row r="92" spans="1:19" ht="15">
      <c r="A92" s="180"/>
      <c r="B92" s="165"/>
      <c r="C92" s="165"/>
      <c r="D92" s="169"/>
      <c r="E92" s="15">
        <v>149</v>
      </c>
      <c r="F92" s="16" t="s">
        <v>43</v>
      </c>
      <c r="G92" s="17">
        <f t="shared" si="2"/>
        <v>0</v>
      </c>
      <c r="H92" s="37">
        <f t="shared" si="3"/>
        <v>0</v>
      </c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5">
      <c r="A93" s="180"/>
      <c r="B93" s="165"/>
      <c r="C93" s="165"/>
      <c r="D93" s="169"/>
      <c r="E93" s="15">
        <v>151</v>
      </c>
      <c r="F93" s="16" t="s">
        <v>44</v>
      </c>
      <c r="G93" s="17">
        <f t="shared" si="2"/>
        <v>0</v>
      </c>
      <c r="H93" s="37">
        <f t="shared" si="3"/>
        <v>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ht="15">
      <c r="A94" s="180"/>
      <c r="B94" s="165"/>
      <c r="C94" s="165"/>
      <c r="D94" s="169"/>
      <c r="E94" s="15">
        <v>152</v>
      </c>
      <c r="F94" s="16" t="s">
        <v>45</v>
      </c>
      <c r="G94" s="17">
        <f t="shared" si="2"/>
        <v>0</v>
      </c>
      <c r="H94" s="37">
        <f t="shared" si="3"/>
        <v>0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</row>
    <row r="95" spans="1:19" ht="15">
      <c r="A95" s="180"/>
      <c r="B95" s="165"/>
      <c r="C95" s="165"/>
      <c r="D95" s="169"/>
      <c r="E95" s="15">
        <v>153</v>
      </c>
      <c r="F95" s="16" t="s">
        <v>46</v>
      </c>
      <c r="G95" s="17">
        <f t="shared" si="2"/>
        <v>0</v>
      </c>
      <c r="H95" s="37">
        <f t="shared" si="3"/>
        <v>0</v>
      </c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1:19" ht="15">
      <c r="A96" s="180"/>
      <c r="B96" s="165"/>
      <c r="C96" s="165"/>
      <c r="D96" s="169"/>
      <c r="E96" s="15">
        <v>154</v>
      </c>
      <c r="F96" s="16" t="s">
        <v>47</v>
      </c>
      <c r="G96" s="17">
        <f t="shared" si="2"/>
        <v>0</v>
      </c>
      <c r="H96" s="37">
        <f t="shared" si="3"/>
        <v>0</v>
      </c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ht="15">
      <c r="A97" s="180"/>
      <c r="B97" s="165"/>
      <c r="C97" s="165"/>
      <c r="D97" s="169"/>
      <c r="E97" s="15">
        <v>156</v>
      </c>
      <c r="F97" s="16" t="s">
        <v>48</v>
      </c>
      <c r="G97" s="17">
        <f t="shared" si="2"/>
        <v>0</v>
      </c>
      <c r="H97" s="37">
        <f t="shared" si="3"/>
        <v>0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</row>
    <row r="98" spans="1:19" ht="15">
      <c r="A98" s="180"/>
      <c r="B98" s="165"/>
      <c r="C98" s="165"/>
      <c r="D98" s="169"/>
      <c r="E98" s="15">
        <v>159</v>
      </c>
      <c r="F98" s="16" t="s">
        <v>49</v>
      </c>
      <c r="G98" s="17">
        <f t="shared" si="2"/>
        <v>0</v>
      </c>
      <c r="H98" s="37">
        <f t="shared" si="3"/>
        <v>0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</row>
    <row r="99" spans="1:19" ht="15">
      <c r="A99" s="180"/>
      <c r="B99" s="165"/>
      <c r="C99" s="165"/>
      <c r="D99" s="169"/>
      <c r="E99" s="15">
        <v>161</v>
      </c>
      <c r="F99" s="16" t="s">
        <v>50</v>
      </c>
      <c r="G99" s="17">
        <f t="shared" si="2"/>
        <v>0</v>
      </c>
      <c r="H99" s="37">
        <f t="shared" si="3"/>
        <v>0</v>
      </c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</row>
    <row r="100" spans="1:19" ht="15">
      <c r="A100" s="180"/>
      <c r="B100" s="165"/>
      <c r="C100" s="165"/>
      <c r="D100" s="169"/>
      <c r="E100" s="15">
        <v>162</v>
      </c>
      <c r="F100" s="19" t="s">
        <v>51</v>
      </c>
      <c r="G100" s="17">
        <f t="shared" si="2"/>
        <v>0</v>
      </c>
      <c r="H100" s="37">
        <f t="shared" si="3"/>
        <v>0</v>
      </c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ht="15">
      <c r="A101" s="180"/>
      <c r="B101" s="165"/>
      <c r="C101" s="165"/>
      <c r="D101" s="169"/>
      <c r="E101" s="20">
        <v>165</v>
      </c>
      <c r="F101" s="21" t="s">
        <v>52</v>
      </c>
      <c r="G101" s="17">
        <f t="shared" si="2"/>
        <v>0</v>
      </c>
      <c r="H101" s="37">
        <f t="shared" si="3"/>
        <v>0</v>
      </c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</row>
    <row r="102" spans="1:19" ht="15">
      <c r="A102" s="180"/>
      <c r="B102" s="165"/>
      <c r="C102" s="165"/>
      <c r="D102" s="169"/>
      <c r="E102" s="22">
        <v>169</v>
      </c>
      <c r="F102" s="23" t="s">
        <v>53</v>
      </c>
      <c r="G102" s="17">
        <f t="shared" si="2"/>
        <v>0</v>
      </c>
      <c r="H102" s="37">
        <f t="shared" si="3"/>
        <v>0</v>
      </c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</row>
    <row r="103" spans="1:19" ht="15">
      <c r="A103" s="180"/>
      <c r="B103" s="165"/>
      <c r="C103" s="165"/>
      <c r="D103" s="169"/>
      <c r="E103" s="24">
        <v>322</v>
      </c>
      <c r="F103" s="25" t="s">
        <v>54</v>
      </c>
      <c r="G103" s="17">
        <f t="shared" si="2"/>
        <v>0</v>
      </c>
      <c r="H103" s="37">
        <f t="shared" si="3"/>
        <v>0</v>
      </c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ht="15">
      <c r="A104" s="180"/>
      <c r="B104" s="165"/>
      <c r="C104" s="165"/>
      <c r="D104" s="169"/>
      <c r="E104" s="26">
        <v>324</v>
      </c>
      <c r="F104" s="21" t="s">
        <v>55</v>
      </c>
      <c r="G104" s="17">
        <f t="shared" si="2"/>
        <v>0</v>
      </c>
      <c r="H104" s="37">
        <f t="shared" si="3"/>
        <v>0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ht="15">
      <c r="A105" s="180"/>
      <c r="B105" s="165"/>
      <c r="C105" s="165"/>
      <c r="D105" s="169"/>
      <c r="E105" s="26">
        <v>413</v>
      </c>
      <c r="F105" s="21" t="s">
        <v>56</v>
      </c>
      <c r="G105" s="17">
        <f t="shared" si="2"/>
        <v>0</v>
      </c>
      <c r="H105" s="37">
        <f t="shared" si="3"/>
        <v>0</v>
      </c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ht="25.5">
      <c r="A106" s="180"/>
      <c r="B106" s="165"/>
      <c r="C106" s="165"/>
      <c r="D106" s="169"/>
      <c r="E106" s="15">
        <v>414</v>
      </c>
      <c r="F106" s="27" t="s">
        <v>57</v>
      </c>
      <c r="G106" s="17">
        <f t="shared" si="2"/>
        <v>0</v>
      </c>
      <c r="H106" s="37">
        <f t="shared" si="3"/>
        <v>0</v>
      </c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</row>
    <row r="107" spans="1:19" ht="15">
      <c r="A107" s="180"/>
      <c r="B107" s="165"/>
      <c r="C107" s="165"/>
      <c r="D107" s="169"/>
      <c r="E107" s="28">
        <v>416</v>
      </c>
      <c r="F107" s="16" t="s">
        <v>58</v>
      </c>
      <c r="G107" s="17">
        <f t="shared" si="2"/>
        <v>0</v>
      </c>
      <c r="H107" s="37">
        <f t="shared" si="3"/>
        <v>0</v>
      </c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ht="25.5">
      <c r="A108" s="180"/>
      <c r="B108" s="165"/>
      <c r="C108" s="165"/>
      <c r="D108" s="169"/>
      <c r="E108" s="28">
        <v>418</v>
      </c>
      <c r="F108" s="18" t="s">
        <v>59</v>
      </c>
      <c r="G108" s="17">
        <f t="shared" si="2"/>
        <v>0</v>
      </c>
      <c r="H108" s="37">
        <f t="shared" si="3"/>
        <v>0</v>
      </c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ht="15">
      <c r="A109" s="180"/>
      <c r="B109" s="165"/>
      <c r="C109" s="165"/>
      <c r="D109" s="169"/>
      <c r="E109" s="22">
        <v>419</v>
      </c>
      <c r="F109" s="29" t="s">
        <v>60</v>
      </c>
      <c r="G109" s="17">
        <f t="shared" si="2"/>
        <v>0</v>
      </c>
      <c r="H109" s="37">
        <f t="shared" si="3"/>
        <v>0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ht="25.5">
      <c r="A110" s="180"/>
      <c r="B110" s="165"/>
      <c r="C110" s="165"/>
      <c r="D110" s="169"/>
      <c r="E110" s="24">
        <v>421</v>
      </c>
      <c r="F110" s="25" t="s">
        <v>61</v>
      </c>
      <c r="G110" s="17">
        <f t="shared" si="2"/>
        <v>0</v>
      </c>
      <c r="H110" s="37">
        <f t="shared" si="3"/>
        <v>0</v>
      </c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ht="25.5">
      <c r="A111" s="181"/>
      <c r="B111" s="166"/>
      <c r="C111" s="166"/>
      <c r="D111" s="170"/>
      <c r="E111" s="24">
        <v>423</v>
      </c>
      <c r="F111" s="25" t="s">
        <v>62</v>
      </c>
      <c r="G111" s="17">
        <f t="shared" si="2"/>
        <v>0</v>
      </c>
      <c r="H111" s="37">
        <f t="shared" si="3"/>
        <v>0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</row>
    <row r="112" spans="1:19" ht="14.25">
      <c r="A112" s="171"/>
      <c r="B112" s="171"/>
      <c r="C112" s="171"/>
      <c r="D112" s="171"/>
      <c r="E112" s="41"/>
      <c r="F112" s="41" t="s">
        <v>63</v>
      </c>
      <c r="G112" s="17">
        <f>SUM(H112:S112)</f>
        <v>1044</v>
      </c>
      <c r="H112" s="38">
        <f>SUM(H79:H111)</f>
        <v>1044</v>
      </c>
      <c r="I112" s="38">
        <f t="shared" ref="I112:S112" si="4">SUM(I79:I111)</f>
        <v>0</v>
      </c>
      <c r="J112" s="38">
        <f t="shared" si="4"/>
        <v>0</v>
      </c>
      <c r="K112" s="38">
        <f t="shared" si="4"/>
        <v>0</v>
      </c>
      <c r="L112" s="38">
        <f t="shared" si="4"/>
        <v>0</v>
      </c>
      <c r="M112" s="38">
        <f t="shared" si="4"/>
        <v>0</v>
      </c>
      <c r="N112" s="38">
        <f t="shared" si="4"/>
        <v>0</v>
      </c>
      <c r="O112" s="38">
        <f t="shared" si="4"/>
        <v>0</v>
      </c>
      <c r="P112" s="38">
        <f t="shared" si="4"/>
        <v>0</v>
      </c>
      <c r="Q112" s="38">
        <f t="shared" si="4"/>
        <v>0</v>
      </c>
      <c r="R112" s="38">
        <f t="shared" si="4"/>
        <v>0</v>
      </c>
      <c r="S112" s="38">
        <f t="shared" si="4"/>
        <v>0</v>
      </c>
    </row>
    <row r="113" spans="3:16" ht="15">
      <c r="C113" s="2"/>
      <c r="D113" s="160"/>
      <c r="E113" s="160"/>
      <c r="F113" s="160"/>
      <c r="G113" s="2"/>
      <c r="H113" s="2"/>
      <c r="I113" s="30"/>
      <c r="J113" s="30"/>
      <c r="K113" s="31"/>
      <c r="L113" s="172"/>
      <c r="M113" s="172"/>
      <c r="N113" s="172"/>
      <c r="O113" s="172"/>
      <c r="P113" s="172"/>
    </row>
    <row r="114" spans="3:16" ht="15.75">
      <c r="D114" s="161" t="s">
        <v>64</v>
      </c>
      <c r="E114" s="161"/>
      <c r="F114" s="161"/>
      <c r="G114" s="1" t="s">
        <v>65</v>
      </c>
      <c r="J114" s="32"/>
      <c r="K114" s="33"/>
    </row>
    <row r="115" spans="3:16">
      <c r="G115" s="159" t="s">
        <v>66</v>
      </c>
      <c r="H115" s="159"/>
      <c r="J115" s="1" t="s">
        <v>67</v>
      </c>
    </row>
    <row r="116" spans="3:16" ht="15">
      <c r="F116" s="34"/>
      <c r="G116" s="162" t="s">
        <v>68</v>
      </c>
      <c r="H116" s="162"/>
    </row>
    <row r="117" spans="3:16" ht="15.75">
      <c r="D117" s="161" t="s">
        <v>69</v>
      </c>
      <c r="E117" s="161"/>
      <c r="F117" s="161"/>
      <c r="G117" s="1" t="s">
        <v>65</v>
      </c>
      <c r="J117" s="32"/>
      <c r="K117" s="33"/>
    </row>
    <row r="118" spans="3:16">
      <c r="G118" s="159" t="s">
        <v>66</v>
      </c>
      <c r="H118" s="159"/>
      <c r="J118" s="1" t="s">
        <v>67</v>
      </c>
    </row>
  </sheetData>
  <mergeCells count="69">
    <mergeCell ref="L113:P113"/>
    <mergeCell ref="D114:F114"/>
    <mergeCell ref="G116:H116"/>
    <mergeCell ref="D117:F117"/>
    <mergeCell ref="G118:H118"/>
    <mergeCell ref="D113:F113"/>
    <mergeCell ref="G115:H115"/>
    <mergeCell ref="S76:S78"/>
    <mergeCell ref="C77:C111"/>
    <mergeCell ref="D77:E77"/>
    <mergeCell ref="D78:D111"/>
    <mergeCell ref="N76:N78"/>
    <mergeCell ref="O76:O78"/>
    <mergeCell ref="P76:P78"/>
    <mergeCell ref="Q76:Q78"/>
    <mergeCell ref="I76:I78"/>
    <mergeCell ref="J76:J78"/>
    <mergeCell ref="K76:K78"/>
    <mergeCell ref="L76:L78"/>
    <mergeCell ref="R76:R78"/>
    <mergeCell ref="M76:M78"/>
    <mergeCell ref="H76:H78"/>
    <mergeCell ref="C76:E76"/>
    <mergeCell ref="L54:P54"/>
    <mergeCell ref="A2:G2"/>
    <mergeCell ref="A3:G3"/>
    <mergeCell ref="A6:S6"/>
    <mergeCell ref="A14:E14"/>
    <mergeCell ref="F14:F18"/>
    <mergeCell ref="G14:G18"/>
    <mergeCell ref="H14:S15"/>
    <mergeCell ref="B15:E15"/>
    <mergeCell ref="A15:A52"/>
    <mergeCell ref="B16:B52"/>
    <mergeCell ref="S16:S18"/>
    <mergeCell ref="D17:E17"/>
    <mergeCell ref="M16:M18"/>
    <mergeCell ref="N16:N18"/>
    <mergeCell ref="O16:O18"/>
    <mergeCell ref="L16:L18"/>
    <mergeCell ref="Q16:Q18"/>
    <mergeCell ref="R16:R18"/>
    <mergeCell ref="C16:E16"/>
    <mergeCell ref="H16:H18"/>
    <mergeCell ref="C17:C52"/>
    <mergeCell ref="D18:D52"/>
    <mergeCell ref="P16:P18"/>
    <mergeCell ref="D55:F55"/>
    <mergeCell ref="I16:I18"/>
    <mergeCell ref="J16:J18"/>
    <mergeCell ref="K16:K18"/>
    <mergeCell ref="D54:F54"/>
    <mergeCell ref="A53:D53"/>
    <mergeCell ref="G12:H12"/>
    <mergeCell ref="G59:H59"/>
    <mergeCell ref="A112:D112"/>
    <mergeCell ref="G56:H56"/>
    <mergeCell ref="G57:H57"/>
    <mergeCell ref="D58:F58"/>
    <mergeCell ref="A62:G62"/>
    <mergeCell ref="A63:G63"/>
    <mergeCell ref="A66:S66"/>
    <mergeCell ref="A74:E74"/>
    <mergeCell ref="F74:F78"/>
    <mergeCell ref="G74:G78"/>
    <mergeCell ref="H74:S75"/>
    <mergeCell ref="A75:A111"/>
    <mergeCell ref="B75:E75"/>
    <mergeCell ref="B76:B111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СВОД</vt:lpstr>
      <vt:lpstr>Подуш</vt:lpstr>
      <vt:lpstr>  100% повышение</vt:lpstr>
      <vt:lpstr>квал категория</vt:lpstr>
      <vt:lpstr>медики</vt:lpstr>
      <vt:lpstr>23% (71% на 2024г)</vt:lpstr>
      <vt:lpstr>ОПВР</vt:lpstr>
      <vt:lpstr>увел. гос. степендии 25%</vt:lpstr>
      <vt:lpstr>внеурочка</vt:lpstr>
      <vt:lpstr>Бесплатное Типо (целевой)</vt:lpstr>
      <vt:lpstr>доживание</vt:lpstr>
      <vt:lpstr>ЕЦ</vt:lpstr>
      <vt:lpstr>повышение 50% стипендии</vt:lpstr>
      <vt:lpstr>'  100% повышение'!Заголовки_для_печати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Восток</cp:lastModifiedBy>
  <cp:lastPrinted>2024-01-16T09:18:45Z</cp:lastPrinted>
  <dcterms:created xsi:type="dcterms:W3CDTF">2020-12-29T10:30:29Z</dcterms:created>
  <dcterms:modified xsi:type="dcterms:W3CDTF">2024-01-17T14:06:02Z</dcterms:modified>
</cp:coreProperties>
</file>